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8cc9d9e24bbf40/Desktop/TOTAL GOLF COMMERCE/Total Golf 18 Event Series/2026 Season/"/>
    </mc:Choice>
  </mc:AlternateContent>
  <xr:revisionPtr revIDLastSave="1027" documentId="8_{797E758B-42FE-4004-92F3-21955684DFED}" xr6:coauthVersionLast="47" xr6:coauthVersionMax="47" xr10:uidLastSave="{F75AB373-9094-4396-8AFB-1DBB77F24F90}"/>
  <bookViews>
    <workbookView xWindow="-105" yWindow="0" windowWidth="34605" windowHeight="20985" activeTab="3" xr2:uid="{00000000-000D-0000-FFFF-FFFF00000000}"/>
  </bookViews>
  <sheets>
    <sheet name="Information" sheetId="5" r:id="rId1"/>
    <sheet name="PRINT" sheetId="4" r:id="rId2"/>
    <sheet name="Scorecard" sheetId="7" r:id="rId3"/>
    <sheet name="Score Sheet" sheetId="1" r:id="rId4"/>
  </sheets>
  <definedNames>
    <definedName name="_xlnm._FilterDatabase" localSheetId="0" hidden="1">Information!$A$25:$D$33</definedName>
    <definedName name="_xlnm.Print_Area" localSheetId="2">Scorecard!$A$1:$W$38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" i="1" l="1"/>
  <c r="AB22" i="1"/>
  <c r="AB8" i="1"/>
  <c r="AB34" i="1"/>
  <c r="AB23" i="1"/>
  <c r="AB4" i="1"/>
  <c r="AB29" i="1"/>
  <c r="AB35" i="1"/>
  <c r="AB27" i="1"/>
  <c r="AB19" i="1"/>
  <c r="AB11" i="1"/>
  <c r="AB15" i="1"/>
  <c r="AB21" i="1"/>
  <c r="AB20" i="1"/>
  <c r="AB18" i="1"/>
  <c r="AB17" i="1"/>
  <c r="AB14" i="1"/>
  <c r="AB5" i="1"/>
  <c r="AB33" i="1"/>
  <c r="AB26" i="1"/>
  <c r="AB7" i="1"/>
  <c r="AB13" i="1"/>
  <c r="AB38" i="1"/>
  <c r="AB39" i="1"/>
  <c r="AB37" i="1"/>
  <c r="AB16" i="1"/>
  <c r="AB10" i="1"/>
  <c r="AB32" i="1"/>
  <c r="AB25" i="1"/>
  <c r="AB6" i="1"/>
  <c r="AB36" i="1"/>
  <c r="AB28" i="1"/>
  <c r="AB9" i="1"/>
  <c r="AB12" i="1"/>
  <c r="AB24" i="1"/>
  <c r="R9" i="4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8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H38" i="4"/>
  <c r="G38" i="4"/>
  <c r="F38" i="4"/>
  <c r="E38" i="4"/>
  <c r="H37" i="4"/>
  <c r="G37" i="4"/>
  <c r="F37" i="4"/>
  <c r="E37" i="4"/>
  <c r="H36" i="4"/>
  <c r="G36" i="4"/>
  <c r="F36" i="4"/>
  <c r="E36" i="4"/>
  <c r="H35" i="4"/>
  <c r="G35" i="4"/>
  <c r="F35" i="4"/>
  <c r="E35" i="4"/>
  <c r="H34" i="4"/>
  <c r="G34" i="4"/>
  <c r="F34" i="4"/>
  <c r="E34" i="4"/>
  <c r="H33" i="4"/>
  <c r="G33" i="4"/>
  <c r="F33" i="4"/>
  <c r="E33" i="4"/>
  <c r="H32" i="4"/>
  <c r="G32" i="4"/>
  <c r="F32" i="4"/>
  <c r="E32" i="4"/>
  <c r="H31" i="4"/>
  <c r="G31" i="4"/>
  <c r="F31" i="4"/>
  <c r="E31" i="4"/>
  <c r="H30" i="4"/>
  <c r="G30" i="4"/>
  <c r="F30" i="4"/>
  <c r="E30" i="4"/>
  <c r="H29" i="4"/>
  <c r="G29" i="4"/>
  <c r="F29" i="4"/>
  <c r="E29" i="4"/>
  <c r="H28" i="4"/>
  <c r="G28" i="4"/>
  <c r="F28" i="4"/>
  <c r="E28" i="4"/>
  <c r="H27" i="4"/>
  <c r="G27" i="4"/>
  <c r="F27" i="4"/>
  <c r="E27" i="4"/>
  <c r="H26" i="4"/>
  <c r="G26" i="4"/>
  <c r="F26" i="4"/>
  <c r="E26" i="4"/>
  <c r="H25" i="4"/>
  <c r="G25" i="4"/>
  <c r="F25" i="4"/>
  <c r="E25" i="4"/>
  <c r="H24" i="4"/>
  <c r="G24" i="4"/>
  <c r="F24" i="4"/>
  <c r="E24" i="4"/>
  <c r="H23" i="4"/>
  <c r="G23" i="4"/>
  <c r="F23" i="4"/>
  <c r="E23" i="4"/>
  <c r="H22" i="4"/>
  <c r="G2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H11" i="4"/>
  <c r="G11" i="4"/>
  <c r="F11" i="4"/>
  <c r="E11" i="4"/>
  <c r="H10" i="4"/>
  <c r="G10" i="4"/>
  <c r="F10" i="4"/>
  <c r="E10" i="4"/>
  <c r="H9" i="4"/>
  <c r="G9" i="4"/>
  <c r="F9" i="4"/>
  <c r="E9" i="4"/>
  <c r="H8" i="4"/>
  <c r="G8" i="4"/>
  <c r="F8" i="4"/>
  <c r="E8" i="4"/>
  <c r="H7" i="4"/>
  <c r="G7" i="4"/>
  <c r="F7" i="4"/>
  <c r="E7" i="4"/>
  <c r="H6" i="4"/>
  <c r="G6" i="4"/>
  <c r="F6" i="4"/>
  <c r="E6" i="4"/>
  <c r="H5" i="4"/>
  <c r="D9" i="7" s="1"/>
  <c r="G5" i="4"/>
  <c r="F5" i="4"/>
  <c r="E5" i="4"/>
  <c r="H4" i="4"/>
  <c r="G4" i="4"/>
  <c r="F4" i="4"/>
  <c r="E4" i="4"/>
  <c r="H3" i="4"/>
  <c r="G3" i="4"/>
  <c r="F3" i="4"/>
  <c r="D30" i="1" l="1"/>
  <c r="C30" i="1"/>
  <c r="B30" i="1"/>
  <c r="A30" i="1"/>
  <c r="D22" i="1"/>
  <c r="C22" i="1"/>
  <c r="B22" i="1"/>
  <c r="A22" i="1"/>
  <c r="D8" i="1"/>
  <c r="C8" i="1"/>
  <c r="B8" i="1"/>
  <c r="A8" i="1"/>
  <c r="D34" i="1"/>
  <c r="C34" i="1"/>
  <c r="B34" i="1"/>
  <c r="A34" i="1"/>
  <c r="D23" i="1"/>
  <c r="C23" i="1"/>
  <c r="B23" i="1"/>
  <c r="A23" i="1"/>
  <c r="D4" i="1"/>
  <c r="C4" i="1"/>
  <c r="B4" i="1"/>
  <c r="A4" i="1"/>
  <c r="D29" i="1"/>
  <c r="C29" i="1"/>
  <c r="B29" i="1"/>
  <c r="A29" i="1"/>
  <c r="D35" i="1"/>
  <c r="C35" i="1"/>
  <c r="B35" i="1"/>
  <c r="A35" i="1"/>
  <c r="D27" i="1"/>
  <c r="C27" i="1"/>
  <c r="B27" i="1"/>
  <c r="A27" i="1"/>
  <c r="D19" i="1"/>
  <c r="C19" i="1"/>
  <c r="B19" i="1"/>
  <c r="A19" i="1"/>
  <c r="D11" i="1"/>
  <c r="C11" i="1"/>
  <c r="B11" i="1"/>
  <c r="A11" i="1"/>
  <c r="D15" i="1"/>
  <c r="C15" i="1"/>
  <c r="B15" i="1"/>
  <c r="A15" i="1"/>
  <c r="D21" i="1"/>
  <c r="C21" i="1"/>
  <c r="B21" i="1"/>
  <c r="A21" i="1"/>
  <c r="D20" i="1"/>
  <c r="C20" i="1"/>
  <c r="B20" i="1"/>
  <c r="A20" i="1"/>
  <c r="D18" i="1"/>
  <c r="C18" i="1"/>
  <c r="B18" i="1"/>
  <c r="A18" i="1"/>
  <c r="D17" i="1"/>
  <c r="C17" i="1"/>
  <c r="B17" i="1"/>
  <c r="A17" i="1"/>
  <c r="D14" i="1"/>
  <c r="C14" i="1"/>
  <c r="B14" i="1"/>
  <c r="A14" i="1"/>
  <c r="D5" i="1"/>
  <c r="C5" i="1"/>
  <c r="B5" i="1"/>
  <c r="A5" i="1"/>
  <c r="D33" i="1"/>
  <c r="C33" i="1"/>
  <c r="B33" i="1"/>
  <c r="A33" i="1"/>
  <c r="D26" i="1"/>
  <c r="C26" i="1"/>
  <c r="B26" i="1"/>
  <c r="A26" i="1"/>
  <c r="D7" i="1"/>
  <c r="C7" i="1"/>
  <c r="B7" i="1"/>
  <c r="A7" i="1"/>
  <c r="D13" i="1"/>
  <c r="C13" i="1"/>
  <c r="B13" i="1"/>
  <c r="A13" i="1"/>
  <c r="D38" i="1"/>
  <c r="C38" i="1"/>
  <c r="B38" i="1"/>
  <c r="A38" i="1"/>
  <c r="D39" i="1"/>
  <c r="C39" i="1"/>
  <c r="B39" i="1"/>
  <c r="A39" i="1"/>
  <c r="D37" i="1"/>
  <c r="C37" i="1"/>
  <c r="B37" i="1"/>
  <c r="A37" i="1"/>
  <c r="D16" i="1"/>
  <c r="C16" i="1"/>
  <c r="B16" i="1"/>
  <c r="A16" i="1"/>
  <c r="D10" i="1"/>
  <c r="C10" i="1"/>
  <c r="B10" i="1"/>
  <c r="A10" i="1"/>
  <c r="D32" i="1"/>
  <c r="C32" i="1"/>
  <c r="B32" i="1"/>
  <c r="A32" i="1"/>
  <c r="D25" i="1"/>
  <c r="C25" i="1"/>
  <c r="B25" i="1"/>
  <c r="A25" i="1"/>
  <c r="D6" i="1"/>
  <c r="C6" i="1"/>
  <c r="B6" i="1"/>
  <c r="A6" i="1"/>
  <c r="D36" i="1"/>
  <c r="C36" i="1"/>
  <c r="B36" i="1"/>
  <c r="A36" i="1"/>
  <c r="D28" i="1"/>
  <c r="C28" i="1"/>
  <c r="B28" i="1"/>
  <c r="A28" i="1"/>
  <c r="D9" i="1"/>
  <c r="C9" i="1"/>
  <c r="B9" i="1"/>
  <c r="A9" i="1"/>
  <c r="D12" i="1"/>
  <c r="C12" i="1"/>
  <c r="B12" i="1"/>
  <c r="A12" i="1"/>
  <c r="D24" i="1"/>
  <c r="C24" i="1"/>
  <c r="B24" i="1"/>
  <c r="A24" i="1"/>
  <c r="A52" i="1"/>
  <c r="E30" i="1" l="1"/>
  <c r="E22" i="1"/>
  <c r="E8" i="1"/>
  <c r="E34" i="1"/>
  <c r="E23" i="1"/>
  <c r="E4" i="1"/>
  <c r="E29" i="1"/>
  <c r="E35" i="1"/>
  <c r="E27" i="1"/>
  <c r="E19" i="1"/>
  <c r="E11" i="1"/>
  <c r="E15" i="1"/>
  <c r="E21" i="1"/>
  <c r="E20" i="1"/>
  <c r="E18" i="1"/>
  <c r="E17" i="1"/>
  <c r="E14" i="1"/>
  <c r="E5" i="1"/>
  <c r="E33" i="1"/>
  <c r="E26" i="1"/>
  <c r="E7" i="1"/>
  <c r="E13" i="1"/>
  <c r="E38" i="1"/>
  <c r="E39" i="1"/>
  <c r="E37" i="1"/>
  <c r="E16" i="1"/>
  <c r="E10" i="1"/>
  <c r="E32" i="1"/>
  <c r="E25" i="1"/>
  <c r="E6" i="1"/>
  <c r="E36" i="1"/>
  <c r="E28" i="1"/>
  <c r="E9" i="1"/>
  <c r="E12" i="1"/>
  <c r="E24" i="1"/>
  <c r="G30" i="1"/>
  <c r="F30" i="1"/>
  <c r="G22" i="1"/>
  <c r="F22" i="1"/>
  <c r="G8" i="1"/>
  <c r="F8" i="1"/>
  <c r="G34" i="1"/>
  <c r="F34" i="1"/>
  <c r="G23" i="1"/>
  <c r="F23" i="1"/>
  <c r="G4" i="1"/>
  <c r="F4" i="1"/>
  <c r="G29" i="1"/>
  <c r="F29" i="1"/>
  <c r="G35" i="1"/>
  <c r="F35" i="1"/>
  <c r="G27" i="1"/>
  <c r="F27" i="1"/>
  <c r="G19" i="1"/>
  <c r="F19" i="1"/>
  <c r="G11" i="1"/>
  <c r="F11" i="1"/>
  <c r="G15" i="1"/>
  <c r="F15" i="1"/>
  <c r="G21" i="1"/>
  <c r="F21" i="1"/>
  <c r="G20" i="1"/>
  <c r="F20" i="1"/>
  <c r="G18" i="1"/>
  <c r="F18" i="1"/>
  <c r="G17" i="1"/>
  <c r="F17" i="1"/>
  <c r="G14" i="1"/>
  <c r="F14" i="1"/>
  <c r="G5" i="1"/>
  <c r="F5" i="1"/>
  <c r="G33" i="1"/>
  <c r="F33" i="1"/>
  <c r="G26" i="1"/>
  <c r="F26" i="1"/>
  <c r="G7" i="1"/>
  <c r="F7" i="1"/>
  <c r="G13" i="1"/>
  <c r="F13" i="1"/>
  <c r="G38" i="1"/>
  <c r="F38" i="1"/>
  <c r="G39" i="1"/>
  <c r="F39" i="1"/>
  <c r="G37" i="1"/>
  <c r="F37" i="1"/>
  <c r="G16" i="1"/>
  <c r="F16" i="1"/>
  <c r="G10" i="1"/>
  <c r="F10" i="1"/>
  <c r="G32" i="1"/>
  <c r="F32" i="1"/>
  <c r="G25" i="1"/>
  <c r="F25" i="1"/>
  <c r="G6" i="1"/>
  <c r="F6" i="1"/>
  <c r="G36" i="1"/>
  <c r="F36" i="1"/>
  <c r="G28" i="1"/>
  <c r="F28" i="1"/>
  <c r="G9" i="1"/>
  <c r="F9" i="1"/>
  <c r="G12" i="1"/>
  <c r="F12" i="1"/>
  <c r="G24" i="1"/>
  <c r="F24" i="1"/>
  <c r="AH39" i="1"/>
  <c r="AI39" i="1" s="1"/>
  <c r="AH38" i="1"/>
  <c r="AI38" i="1" s="1"/>
  <c r="AH37" i="1"/>
  <c r="AI37" i="1" s="1"/>
  <c r="AH36" i="1"/>
  <c r="AI36" i="1" s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AA30" i="1" l="1"/>
  <c r="AC30" i="1" s="1"/>
  <c r="AE30" i="1" s="1"/>
  <c r="AA22" i="1"/>
  <c r="AC22" i="1" s="1"/>
  <c r="AE22" i="1" s="1"/>
  <c r="AA8" i="1"/>
  <c r="AC8" i="1" s="1"/>
  <c r="AE8" i="1" s="1"/>
  <c r="AA4" i="1"/>
  <c r="AC4" i="1" s="1"/>
  <c r="AE4" i="1" s="1"/>
  <c r="AA29" i="1"/>
  <c r="AC29" i="1" s="1"/>
  <c r="AE29" i="1" s="1"/>
  <c r="AA35" i="1"/>
  <c r="AC35" i="1" s="1"/>
  <c r="AE35" i="1" s="1"/>
  <c r="AA27" i="1"/>
  <c r="AC27" i="1" s="1"/>
  <c r="AE27" i="1" s="1"/>
  <c r="AA19" i="1"/>
  <c r="AC19" i="1" s="1"/>
  <c r="AE19" i="1" s="1"/>
  <c r="AA11" i="1"/>
  <c r="AC11" i="1" s="1"/>
  <c r="AE11" i="1" s="1"/>
  <c r="AA21" i="1"/>
  <c r="AC21" i="1" s="1"/>
  <c r="AE21" i="1" s="1"/>
  <c r="AA23" i="1"/>
  <c r="AC23" i="1" s="1"/>
  <c r="AE23" i="1" s="1"/>
  <c r="AA15" i="1"/>
  <c r="AC15" i="1" s="1"/>
  <c r="AE15" i="1" s="1"/>
  <c r="AA34" i="1"/>
  <c r="AC34" i="1" s="1"/>
  <c r="AE34" i="1" s="1"/>
  <c r="D31" i="1"/>
  <c r="C31" i="1"/>
  <c r="B31" i="1"/>
  <c r="A31" i="1"/>
  <c r="W33" i="7"/>
  <c r="W42" i="7"/>
  <c r="W41" i="7"/>
  <c r="W40" i="7"/>
  <c r="W39" i="7"/>
  <c r="W38" i="7"/>
  <c r="W37" i="7"/>
  <c r="W36" i="7"/>
  <c r="W35" i="7"/>
  <c r="W34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R19" i="4"/>
  <c r="R20" i="4"/>
  <c r="G31" i="1"/>
  <c r="A7" i="7" l="1"/>
  <c r="F31" i="1"/>
  <c r="AB31" i="1"/>
  <c r="D7" i="7"/>
  <c r="R21" i="4"/>
  <c r="R8" i="4"/>
  <c r="R11" i="4" s="1"/>
  <c r="AA12" i="1" l="1"/>
  <c r="AC12" i="1" s="1"/>
  <c r="AE12" i="1" s="1"/>
  <c r="Y3" i="1"/>
  <c r="Y2" i="1"/>
  <c r="X3" i="1"/>
  <c r="X2" i="1"/>
  <c r="W3" i="1"/>
  <c r="W2" i="1"/>
  <c r="V3" i="1"/>
  <c r="V2" i="1"/>
  <c r="U3" i="1"/>
  <c r="U2" i="1"/>
  <c r="T3" i="1"/>
  <c r="T2" i="1"/>
  <c r="S3" i="1"/>
  <c r="S2" i="1"/>
  <c r="R3" i="1"/>
  <c r="R2" i="1"/>
  <c r="Q3" i="1"/>
  <c r="Q2" i="1"/>
  <c r="P3" i="1"/>
  <c r="P2" i="1"/>
  <c r="O3" i="1"/>
  <c r="O2" i="1"/>
  <c r="N3" i="1"/>
  <c r="N2" i="1"/>
  <c r="M3" i="1"/>
  <c r="M2" i="1"/>
  <c r="L3" i="1"/>
  <c r="L2" i="1"/>
  <c r="K3" i="1"/>
  <c r="K2" i="1"/>
  <c r="J3" i="1"/>
  <c r="J2" i="1"/>
  <c r="I3" i="1"/>
  <c r="I2" i="1"/>
  <c r="H3" i="1"/>
  <c r="H2" i="1"/>
  <c r="W5" i="7"/>
  <c r="V48" i="1"/>
  <c r="V45" i="1"/>
  <c r="AA39" i="1"/>
  <c r="AC39" i="1" s="1"/>
  <c r="AE39" i="1" s="1"/>
  <c r="AA25" i="1"/>
  <c r="AC25" i="1" s="1"/>
  <c r="AE25" i="1" s="1"/>
  <c r="AA28" i="1"/>
  <c r="AC28" i="1" s="1"/>
  <c r="AE28" i="1" s="1"/>
  <c r="AA5" i="1"/>
  <c r="AC5" i="1" s="1"/>
  <c r="AE5" i="1" s="1"/>
  <c r="AA6" i="1"/>
  <c r="AC6" i="1" s="1"/>
  <c r="AE6" i="1" s="1"/>
  <c r="AA37" i="1"/>
  <c r="AC37" i="1" s="1"/>
  <c r="AE37" i="1" s="1"/>
  <c r="AA33" i="1"/>
  <c r="AC33" i="1" s="1"/>
  <c r="AE33" i="1" s="1"/>
  <c r="AA24" i="1"/>
  <c r="AC24" i="1" s="1"/>
  <c r="AE24" i="1" s="1"/>
  <c r="AA20" i="1"/>
  <c r="AC20" i="1" s="1"/>
  <c r="AE20" i="1" s="1"/>
  <c r="AA7" i="1"/>
  <c r="AC7" i="1" s="1"/>
  <c r="AE7" i="1" s="1"/>
  <c r="AA16" i="1"/>
  <c r="AC16" i="1" s="1"/>
  <c r="AE16" i="1" s="1"/>
  <c r="AA13" i="1"/>
  <c r="AC13" i="1" s="1"/>
  <c r="AE13" i="1" s="1"/>
  <c r="AA31" i="1"/>
  <c r="AA10" i="1"/>
  <c r="AC10" i="1" s="1"/>
  <c r="AE10" i="1" s="1"/>
  <c r="AA26" i="1"/>
  <c r="AC26" i="1" s="1"/>
  <c r="AE26" i="1" s="1"/>
  <c r="AA17" i="1"/>
  <c r="AC17" i="1" s="1"/>
  <c r="AE17" i="1" s="1"/>
  <c r="AA9" i="1"/>
  <c r="AC9" i="1" s="1"/>
  <c r="AE9" i="1" s="1"/>
  <c r="AA18" i="1"/>
  <c r="AC18" i="1" s="1"/>
  <c r="AE18" i="1" s="1"/>
  <c r="AA38" i="1"/>
  <c r="AC38" i="1" s="1"/>
  <c r="AE38" i="1" s="1"/>
  <c r="AA36" i="1"/>
  <c r="AC36" i="1" s="1"/>
  <c r="AE36" i="1" s="1"/>
  <c r="AA32" i="1"/>
  <c r="AC32" i="1" s="1"/>
  <c r="AE32" i="1" s="1"/>
  <c r="AA14" i="1"/>
  <c r="AC14" i="1" s="1"/>
  <c r="AE14" i="1" s="1"/>
  <c r="A1" i="7"/>
  <c r="X36" i="7"/>
  <c r="AF29" i="1" s="1"/>
  <c r="X35" i="7"/>
  <c r="AF35" i="1" s="1"/>
  <c r="X34" i="7"/>
  <c r="AF27" i="1" s="1"/>
  <c r="X28" i="7"/>
  <c r="AF18" i="1" s="1"/>
  <c r="X27" i="7"/>
  <c r="AF17" i="1" s="1"/>
  <c r="X26" i="7"/>
  <c r="AF14" i="1" s="1"/>
  <c r="X20" i="7"/>
  <c r="AF38" i="1" s="1"/>
  <c r="X19" i="7"/>
  <c r="AF39" i="1" s="1"/>
  <c r="X12" i="7"/>
  <c r="AF36" i="1" s="1"/>
  <c r="X11" i="7"/>
  <c r="AF28" i="1" s="1"/>
  <c r="X10" i="7"/>
  <c r="AF9" i="1" s="1"/>
  <c r="X17" i="7" l="1"/>
  <c r="AF16" i="1" s="1"/>
  <c r="X29" i="7"/>
  <c r="AF20" i="1" s="1"/>
  <c r="X9" i="7"/>
  <c r="AF12" i="1" s="1"/>
  <c r="X13" i="7"/>
  <c r="AF6" i="1" s="1"/>
  <c r="X21" i="7"/>
  <c r="AF13" i="1" s="1"/>
  <c r="X37" i="7"/>
  <c r="AF4" i="1" s="1"/>
  <c r="AC31" i="1"/>
  <c r="AE31" i="1" s="1"/>
  <c r="X14" i="7"/>
  <c r="AF25" i="1" s="1"/>
  <c r="X18" i="7"/>
  <c r="AF37" i="1" s="1"/>
  <c r="X22" i="7"/>
  <c r="AF7" i="1" s="1"/>
  <c r="X30" i="7"/>
  <c r="AF21" i="1" s="1"/>
  <c r="X38" i="7"/>
  <c r="AF23" i="1" s="1"/>
  <c r="X23" i="7"/>
  <c r="AF26" i="1" s="1"/>
  <c r="X31" i="7"/>
  <c r="AF15" i="1" s="1"/>
  <c r="X39" i="7"/>
  <c r="AF34" i="1" s="1"/>
  <c r="X15" i="7"/>
  <c r="AF32" i="1" s="1"/>
  <c r="X24" i="7"/>
  <c r="AF33" i="1" s="1"/>
  <c r="X32" i="7"/>
  <c r="AF11" i="1" s="1"/>
  <c r="X40" i="7"/>
  <c r="AF8" i="1" s="1"/>
  <c r="X7" i="7"/>
  <c r="AF31" i="1" s="1"/>
  <c r="X25" i="7"/>
  <c r="AF5" i="1" s="1"/>
  <c r="X33" i="7"/>
  <c r="AF19" i="1" s="1"/>
  <c r="X41" i="7"/>
  <c r="AF22" i="1" s="1"/>
  <c r="X8" i="7"/>
  <c r="AF24" i="1" s="1"/>
  <c r="X16" i="7"/>
  <c r="AF10" i="1" s="1"/>
  <c r="X42" i="7"/>
  <c r="AF30" i="1" s="1"/>
  <c r="V49" i="1"/>
  <c r="AH15" i="1"/>
  <c r="AC40" i="1" l="1"/>
  <c r="AI15" i="1"/>
  <c r="AH35" i="1" l="1"/>
  <c r="AH34" i="1"/>
  <c r="A39" i="4"/>
  <c r="B39" i="4"/>
  <c r="AI35" i="1" l="1"/>
  <c r="AI34" i="1"/>
  <c r="E3" i="4" l="1"/>
  <c r="E31" i="1" s="1"/>
  <c r="AH27" i="1" l="1"/>
  <c r="AH26" i="1"/>
  <c r="AH25" i="1"/>
  <c r="AH24" i="1"/>
  <c r="AH23" i="1"/>
  <c r="AI26" i="1" l="1"/>
  <c r="AI24" i="1"/>
  <c r="AI23" i="1"/>
  <c r="AI25" i="1"/>
  <c r="AI27" i="1"/>
  <c r="AH33" i="1" l="1"/>
  <c r="AI33" i="1" l="1"/>
  <c r="M30" i="4" l="1"/>
  <c r="AH16" i="1" l="1"/>
  <c r="AH32" i="1"/>
  <c r="AH28" i="1"/>
  <c r="AH19" i="1"/>
  <c r="AH22" i="1"/>
  <c r="AH30" i="1"/>
  <c r="AH21" i="1"/>
  <c r="AH20" i="1"/>
  <c r="AH31" i="1"/>
  <c r="AH18" i="1"/>
  <c r="AH29" i="1"/>
  <c r="AH17" i="1"/>
  <c r="B40" i="1"/>
  <c r="A40" i="1"/>
  <c r="A1" i="1"/>
  <c r="AI4" i="1" l="1"/>
  <c r="AA40" i="1"/>
  <c r="Z3" i="1"/>
  <c r="AH7" i="1" l="1"/>
  <c r="AI7" i="1" s="1"/>
  <c r="AH14" i="1"/>
  <c r="AH8" i="1"/>
  <c r="AI8" i="1" s="1"/>
  <c r="AH9" i="1"/>
  <c r="AI9" i="1" s="1"/>
  <c r="AH6" i="1"/>
  <c r="AI6" i="1" s="1"/>
  <c r="AH11" i="1"/>
  <c r="AI11" i="1" s="1"/>
  <c r="AH12" i="1"/>
  <c r="AI12" i="1" s="1"/>
  <c r="AH5" i="1"/>
  <c r="AI5" i="1" s="1"/>
  <c r="AH10" i="1"/>
  <c r="AI10" i="1" s="1"/>
  <c r="AH13" i="1"/>
  <c r="AI13" i="1" s="1"/>
  <c r="AI14" i="1" l="1"/>
  <c r="AI16" i="1" l="1"/>
  <c r="AI17" i="1" l="1"/>
  <c r="AI18" i="1" l="1"/>
  <c r="AI20" i="1" l="1"/>
  <c r="AI19" i="1"/>
  <c r="AI21" i="1" l="1"/>
  <c r="AI22" i="1" l="1"/>
  <c r="AI28" i="1" l="1"/>
  <c r="AI29" i="1" l="1"/>
  <c r="AI30" i="1" l="1"/>
  <c r="AI31" i="1" l="1"/>
  <c r="AI32" i="1" l="1"/>
</calcChain>
</file>

<file path=xl/sharedStrings.xml><?xml version="1.0" encoding="utf-8"?>
<sst xmlns="http://schemas.openxmlformats.org/spreadsheetml/2006/main" count="245" uniqueCount="170">
  <si>
    <t>Skin</t>
  </si>
  <si>
    <t>Team</t>
  </si>
  <si>
    <t>Par</t>
  </si>
  <si>
    <t>Net</t>
  </si>
  <si>
    <t>1st</t>
  </si>
  <si>
    <t>Players</t>
  </si>
  <si>
    <t>Total</t>
  </si>
  <si>
    <t>Skins</t>
  </si>
  <si>
    <t>Hole</t>
  </si>
  <si>
    <t>Partner</t>
  </si>
  <si>
    <t>POINTS AWARDED</t>
  </si>
  <si>
    <t>POS</t>
  </si>
  <si>
    <t>FIELD</t>
  </si>
  <si>
    <t>TOTAL</t>
  </si>
  <si>
    <t>Index</t>
  </si>
  <si>
    <t>Player</t>
  </si>
  <si>
    <t>Player / Index</t>
  </si>
  <si>
    <t>TEAM</t>
  </si>
  <si>
    <t>PLAYER</t>
  </si>
  <si>
    <t>Total Payout</t>
  </si>
  <si>
    <t>$ Due To Be Paid Past Events</t>
  </si>
  <si>
    <t>Adjust</t>
  </si>
  <si>
    <t>Average</t>
  </si>
  <si>
    <t># of Participants</t>
  </si>
  <si>
    <t>$ Due To Be Paid Out</t>
  </si>
  <si>
    <t>SKINS WON</t>
  </si>
  <si>
    <t>SKINS IN</t>
  </si>
  <si>
    <t>PER SKIN</t>
  </si>
  <si>
    <t>Skins In</t>
  </si>
  <si>
    <t>Team In</t>
  </si>
  <si>
    <t>Paid Out</t>
  </si>
  <si>
    <t>Cash On Hand</t>
  </si>
  <si>
    <t>NET</t>
  </si>
  <si>
    <t>Payout Per Skin</t>
  </si>
  <si>
    <t>Total To Be Paid</t>
  </si>
  <si>
    <t>3rd</t>
  </si>
  <si>
    <t>2nd</t>
  </si>
  <si>
    <t>`</t>
  </si>
  <si>
    <t>CASH ON HAND</t>
  </si>
  <si>
    <t>$ To Be Paid Past Events</t>
  </si>
  <si>
    <t>Skins payout</t>
  </si>
  <si>
    <t>Email</t>
  </si>
  <si>
    <t>Course Adj</t>
  </si>
  <si>
    <t>Hole In One</t>
  </si>
  <si>
    <t>Beginning Cash</t>
  </si>
  <si>
    <t>Start Time</t>
  </si>
  <si>
    <t>PAR</t>
  </si>
  <si>
    <t>SCORE</t>
  </si>
  <si>
    <t>HANDICAP</t>
  </si>
  <si>
    <t>SKINS</t>
  </si>
  <si>
    <t>TEAM GAME</t>
  </si>
  <si>
    <t>Closest To The Pin</t>
  </si>
  <si>
    <t>Hole in One carryover</t>
  </si>
  <si>
    <t>Handicap</t>
  </si>
  <si>
    <t>TOT</t>
  </si>
  <si>
    <t>HOLE IN ONE</t>
  </si>
  <si>
    <t>POST</t>
  </si>
  <si>
    <t>EVENT WINNER</t>
  </si>
  <si>
    <t>Tee Times</t>
  </si>
  <si>
    <t>Event In</t>
  </si>
  <si>
    <t>1's</t>
  </si>
  <si>
    <t>5's</t>
  </si>
  <si>
    <t>10's</t>
  </si>
  <si>
    <t>20's</t>
  </si>
  <si>
    <t>50's</t>
  </si>
  <si>
    <t>100's</t>
  </si>
  <si>
    <t>Total Count</t>
  </si>
  <si>
    <t>9:03</t>
  </si>
  <si>
    <t>9:12</t>
  </si>
  <si>
    <t>9:21</t>
  </si>
  <si>
    <t>9:30</t>
  </si>
  <si>
    <t>9:39</t>
  </si>
  <si>
    <t>9:48</t>
  </si>
  <si>
    <t>9:57</t>
  </si>
  <si>
    <t>10:06</t>
  </si>
  <si>
    <t>10:15</t>
  </si>
  <si>
    <t>10:24</t>
  </si>
  <si>
    <t>drew.chapman@verizon.net</t>
  </si>
  <si>
    <t>couture.r@me.com</t>
  </si>
  <si>
    <t>kencrooms@mac.com</t>
  </si>
  <si>
    <t>malcuto36@hotmail.com</t>
  </si>
  <si>
    <t>fourevert93@yahoo.com</t>
  </si>
  <si>
    <t>fangdaddy2@yahoo.com</t>
  </si>
  <si>
    <t>Roger Fiets</t>
  </si>
  <si>
    <t>rogerfiets@gmail.com</t>
  </si>
  <si>
    <t>rfreeburn@carolina.rr.com</t>
  </si>
  <si>
    <t>garryg@fairwaymc.com</t>
  </si>
  <si>
    <t>garyhahn98@gmail.com</t>
  </si>
  <si>
    <t>Nick Jacobi</t>
  </si>
  <si>
    <t>nickjacobi@hotmail.com</t>
  </si>
  <si>
    <t>hayesxjones@yahoo.com</t>
  </si>
  <si>
    <t>Christopher Keesee</t>
  </si>
  <si>
    <t>keesee@stonebridgegolfclub.com</t>
  </si>
  <si>
    <t>Bill Kenney</t>
  </si>
  <si>
    <t>kenneync@windstream.net</t>
  </si>
  <si>
    <t>donkilgo47@att.net</t>
  </si>
  <si>
    <t>Tony Killingsworth</t>
  </si>
  <si>
    <t>tonyk820@gmail.com</t>
  </si>
  <si>
    <t>dkinzle@cpiaz.com</t>
  </si>
  <si>
    <t>klausmansteve@yahoo.com</t>
  </si>
  <si>
    <t>dbleglbob@aol.com</t>
  </si>
  <si>
    <t>Gary Parks</t>
  </si>
  <si>
    <t>gparks@stonebridgegolfclub.com</t>
  </si>
  <si>
    <t>bruceprrsh@gmail.com</t>
  </si>
  <si>
    <t>rpickard@stonebridgegolfclub.com</t>
  </si>
  <si>
    <t>Deno Pourlos</t>
  </si>
  <si>
    <t>djpourlos@carolina.rr.com</t>
  </si>
  <si>
    <t>chris@pay4golf.com</t>
  </si>
  <si>
    <t>ripkafk@hotmail.com</t>
  </si>
  <si>
    <t xml:space="preserve">Derek Schlageter </t>
  </si>
  <si>
    <t>derekschlageter@gmail.com</t>
  </si>
  <si>
    <t>maxxgillespie@gmail.com</t>
  </si>
  <si>
    <t>pslovonic@verizon.net</t>
  </si>
  <si>
    <t>Bsmallnc@gmail.com</t>
  </si>
  <si>
    <t>artsommy@gmail.com</t>
  </si>
  <si>
    <t>John Thurston</t>
  </si>
  <si>
    <t>jthurstonsr@tec-carolinas.com</t>
  </si>
  <si>
    <t>Dtrout777@aol.com</t>
  </si>
  <si>
    <t>tbird57@pga.com</t>
  </si>
  <si>
    <t>wwalker@stonebridgegolfclub.com</t>
  </si>
  <si>
    <t>crweller2003@yahoo.com</t>
  </si>
  <si>
    <t>Greg Zelnik</t>
  </si>
  <si>
    <t>Greg@zelnikthemagician.com</t>
  </si>
  <si>
    <t>Wayne Walker (SS)</t>
  </si>
  <si>
    <t>Garry Green (SS)</t>
  </si>
  <si>
    <t>Chris Tucker (SS)</t>
  </si>
  <si>
    <t>Pat Slovonic (S)</t>
  </si>
  <si>
    <t>Bruce Parrish (S)</t>
  </si>
  <si>
    <t>Randy Weller (SS)</t>
  </si>
  <si>
    <t>Bill Kenney (S)</t>
  </si>
  <si>
    <t>Fred Ripka (S)</t>
  </si>
  <si>
    <t>Mike Shinder (S)</t>
  </si>
  <si>
    <t>Donn Kinzle (S)</t>
  </si>
  <si>
    <t>Chris Quinn (S)</t>
  </si>
  <si>
    <t>Art Sommerville (S)</t>
  </si>
  <si>
    <t>Richard Pickard (S)</t>
  </si>
  <si>
    <t>Ken Crooms (S)</t>
  </si>
  <si>
    <t>Mario Cuellar (S)</t>
  </si>
  <si>
    <t>Joel Evert (S)</t>
  </si>
  <si>
    <t>Drew Chapman (SS)</t>
  </si>
  <si>
    <t>Gary Hahn (SS)</t>
  </si>
  <si>
    <t>Ron Couture (SS)</t>
  </si>
  <si>
    <t>Robert Freeburn (SS)</t>
  </si>
  <si>
    <t>Dave Trout (SS)</t>
  </si>
  <si>
    <t>Don Kilgo (SS)</t>
  </si>
  <si>
    <t>Mark Fangman (SS)</t>
  </si>
  <si>
    <t>Roger Fiets (SS)</t>
  </si>
  <si>
    <t>Hayes Jones (SS)</t>
  </si>
  <si>
    <t>Bob Olsen (SS)</t>
  </si>
  <si>
    <t>Steve Klausman (SS)</t>
  </si>
  <si>
    <t>Barry Small (SS)</t>
  </si>
  <si>
    <t>John Thurston (S)</t>
  </si>
  <si>
    <t>Stonebridge 03/05/26</t>
  </si>
  <si>
    <t>Ron Ressler</t>
  </si>
  <si>
    <t xml:space="preserve">Steve Klausman </t>
  </si>
  <si>
    <t>Rob Couture</t>
  </si>
  <si>
    <t>Joe Cavicchia</t>
  </si>
  <si>
    <t>Tom Basch</t>
  </si>
  <si>
    <t>Yoseph Ramet</t>
  </si>
  <si>
    <t>Pat Slovonic - Hole #12</t>
  </si>
  <si>
    <t>Art Sommerville</t>
  </si>
  <si>
    <t>Derek Schlageter</t>
  </si>
  <si>
    <t>Steve Klausman</t>
  </si>
  <si>
    <t>Ken Crooms</t>
  </si>
  <si>
    <t>Garry Green</t>
  </si>
  <si>
    <t>Greg Zelnik, Dave Trout,                John Thurston</t>
  </si>
  <si>
    <t>Bob Freeburn</t>
  </si>
  <si>
    <t>Chris Quinn</t>
  </si>
  <si>
    <t>Dave Trout</t>
  </si>
  <si>
    <t>Pat Slovonic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</si>
</sst>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  <numFmt numFmtId="166" formatCode="&quot;$&quot;#,##0.00"/>
    <numFmt numFmtId="167" formatCode="&quot;$&quot;#,##0"/>
    <numFmt numFmtId="168" formatCode="h: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ptos Display"/>
      <family val="2"/>
    </font>
    <font>
      <b/>
      <sz val="16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sz val="12"/>
      <name val="Aptos Display"/>
      <family val="2"/>
    </font>
    <font>
      <b/>
      <sz val="12"/>
      <name val="Aptos Display"/>
      <family val="2"/>
    </font>
    <font>
      <sz val="10"/>
      <color theme="1"/>
      <name val="Aptos Display"/>
      <family val="2"/>
    </font>
    <font>
      <sz val="10"/>
      <color rgb="FFFF0000"/>
      <name val="Aptos Display"/>
      <family val="2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11"/>
      <name val="Aptos Display"/>
      <family val="2"/>
    </font>
    <font>
      <sz val="10"/>
      <name val="Aptos Display"/>
      <family val="2"/>
    </font>
    <font>
      <b/>
      <sz val="10"/>
      <name val="Aptos Display"/>
      <family val="2"/>
    </font>
    <font>
      <b/>
      <sz val="10"/>
      <color theme="1"/>
      <name val="Aptos Display"/>
      <family val="2"/>
    </font>
    <font>
      <b/>
      <sz val="10"/>
      <color rgb="FFFF0000"/>
      <name val="Aptos Display"/>
      <family val="2"/>
    </font>
    <font>
      <b/>
      <sz val="9"/>
      <name val="Aptos Display"/>
      <family val="2"/>
    </font>
    <font>
      <sz val="9"/>
      <color theme="1"/>
      <name val="Aptos Display"/>
      <family val="2"/>
    </font>
    <font>
      <b/>
      <sz val="9"/>
      <color theme="1"/>
      <name val="Aptos Display"/>
      <family val="2"/>
    </font>
    <font>
      <sz val="9"/>
      <name val="Aptos Display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medium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0">
    <xf numFmtId="0" fontId="0" fillId="0" borderId="0" xfId="0"/>
    <xf numFmtId="0" fontId="3" fillId="0" borderId="0" xfId="0" applyFont="1" applyAlignment="1">
      <alignment horizontal="left" vertical="center"/>
    </xf>
    <xf numFmtId="0" fontId="4" fillId="1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7" fontId="6" fillId="6" borderId="11" xfId="0" applyNumberFormat="1" applyFont="1" applyFill="1" applyBorder="1" applyAlignment="1">
      <alignment horizontal="center" vertical="center"/>
    </xf>
    <xf numFmtId="167" fontId="6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7" fontId="6" fillId="6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5" fillId="0" borderId="0" xfId="0" applyNumberFormat="1" applyFont="1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8" fontId="4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10" fillId="0" borderId="0" xfId="0" applyFont="1"/>
    <xf numFmtId="49" fontId="8" fillId="0" borderId="0" xfId="0" applyNumberFormat="1" applyFont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1" fontId="4" fillId="8" borderId="7" xfId="0" applyNumberFormat="1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/>
    <xf numFmtId="0" fontId="11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indent="1"/>
    </xf>
    <xf numFmtId="0" fontId="8" fillId="8" borderId="16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6" borderId="19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5" fillId="12" borderId="16" xfId="0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5" fontId="14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" fontId="8" fillId="0" borderId="0" xfId="0" applyNumberFormat="1" applyFont="1" applyAlignment="1">
      <alignment vertical="center"/>
    </xf>
    <xf numFmtId="20" fontId="13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167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40" xfId="0" applyNumberFormat="1" applyFont="1" applyBorder="1" applyAlignment="1">
      <alignment horizontal="center" vertical="center"/>
    </xf>
    <xf numFmtId="1" fontId="13" fillId="6" borderId="16" xfId="0" applyNumberFormat="1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3" fillId="6" borderId="41" xfId="0" applyFont="1" applyFill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5" fontId="8" fillId="0" borderId="0" xfId="1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right" vertical="center" indent="1"/>
    </xf>
    <xf numFmtId="2" fontId="17" fillId="5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2" fontId="19" fillId="5" borderId="0" xfId="0" applyNumberFormat="1" applyFont="1" applyFill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166" fontId="5" fillId="0" borderId="31" xfId="0" applyNumberFormat="1" applyFont="1" applyBorder="1" applyAlignment="1">
      <alignment horizontal="center" vertical="center"/>
    </xf>
    <xf numFmtId="166" fontId="5" fillId="0" borderId="45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5" fillId="0" borderId="50" xfId="0" applyNumberFormat="1" applyFont="1" applyBorder="1" applyAlignment="1">
      <alignment horizontal="center" vertical="center"/>
    </xf>
    <xf numFmtId="166" fontId="5" fillId="0" borderId="53" xfId="0" applyNumberFormat="1" applyFont="1" applyBorder="1" applyAlignment="1">
      <alignment horizontal="center" vertical="center"/>
    </xf>
    <xf numFmtId="166" fontId="5" fillId="0" borderId="54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right" vertical="center"/>
    </xf>
    <xf numFmtId="0" fontId="4" fillId="4" borderId="15" xfId="0" applyFont="1" applyFill="1" applyBorder="1" applyAlignment="1">
      <alignment horizontal="right" vertical="center"/>
    </xf>
    <xf numFmtId="166" fontId="4" fillId="4" borderId="15" xfId="0" applyNumberFormat="1" applyFont="1" applyFill="1" applyBorder="1" applyAlignment="1">
      <alignment horizontal="center" vertical="center"/>
    </xf>
    <xf numFmtId="166" fontId="4" fillId="4" borderId="17" xfId="0" applyNumberFormat="1" applyFont="1" applyFill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right" vertical="center" indent="1"/>
    </xf>
    <xf numFmtId="0" fontId="4" fillId="4" borderId="15" xfId="0" applyFont="1" applyFill="1" applyBorder="1" applyAlignment="1">
      <alignment horizontal="right" vertical="center" indent="1"/>
    </xf>
    <xf numFmtId="166" fontId="4" fillId="4" borderId="28" xfId="0" applyNumberFormat="1" applyFont="1" applyFill="1" applyBorder="1" applyAlignment="1">
      <alignment horizontal="center" vertical="center"/>
    </xf>
    <xf numFmtId="7" fontId="4" fillId="6" borderId="26" xfId="1" applyNumberFormat="1" applyFont="1" applyFill="1" applyBorder="1" applyAlignment="1">
      <alignment horizontal="center" vertical="center"/>
    </xf>
    <xf numFmtId="7" fontId="4" fillId="6" borderId="24" xfId="1" applyNumberFormat="1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166" fontId="6" fillId="6" borderId="7" xfId="0" applyNumberFormat="1" applyFont="1" applyFill="1" applyBorder="1" applyAlignment="1">
      <alignment horizontal="center" vertical="center"/>
    </xf>
    <xf numFmtId="7" fontId="5" fillId="6" borderId="7" xfId="1" applyNumberFormat="1" applyFont="1" applyFill="1" applyBorder="1" applyAlignment="1">
      <alignment horizontal="center" vertical="center"/>
    </xf>
    <xf numFmtId="166" fontId="7" fillId="6" borderId="24" xfId="0" applyNumberFormat="1" applyFont="1" applyFill="1" applyBorder="1" applyAlignment="1">
      <alignment horizontal="center" vertical="center"/>
    </xf>
    <xf numFmtId="166" fontId="7" fillId="6" borderId="25" xfId="0" applyNumberFormat="1" applyFont="1" applyFill="1" applyBorder="1" applyAlignment="1">
      <alignment horizontal="center" vertical="center"/>
    </xf>
    <xf numFmtId="7" fontId="6" fillId="6" borderId="7" xfId="0" applyNumberFormat="1" applyFont="1" applyFill="1" applyBorder="1" applyAlignment="1">
      <alignment horizontal="center" vertical="center"/>
    </xf>
    <xf numFmtId="166" fontId="7" fillId="6" borderId="7" xfId="0" applyNumberFormat="1" applyFont="1" applyFill="1" applyBorder="1" applyAlignment="1">
      <alignment horizontal="center" vertical="center"/>
    </xf>
    <xf numFmtId="166" fontId="6" fillId="6" borderId="5" xfId="0" applyNumberFormat="1" applyFont="1" applyFill="1" applyBorder="1" applyAlignment="1">
      <alignment horizontal="center" vertical="center"/>
    </xf>
    <xf numFmtId="166" fontId="6" fillId="6" borderId="6" xfId="0" applyNumberFormat="1" applyFont="1" applyFill="1" applyBorder="1" applyAlignment="1">
      <alignment horizontal="center" vertical="center"/>
    </xf>
    <xf numFmtId="7" fontId="5" fillId="6" borderId="5" xfId="1" applyNumberFormat="1" applyFont="1" applyFill="1" applyBorder="1" applyAlignment="1">
      <alignment horizontal="center" vertical="center"/>
    </xf>
    <xf numFmtId="7" fontId="5" fillId="6" borderId="13" xfId="1" applyNumberFormat="1" applyFont="1" applyFill="1" applyBorder="1" applyAlignment="1">
      <alignment horizontal="center" vertical="center"/>
    </xf>
    <xf numFmtId="7" fontId="5" fillId="6" borderId="6" xfId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6" fontId="5" fillId="0" borderId="43" xfId="0" applyNumberFormat="1" applyFont="1" applyBorder="1" applyAlignment="1">
      <alignment horizontal="center" vertical="center"/>
    </xf>
    <xf numFmtId="166" fontId="5" fillId="0" borderId="2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0" fontId="4" fillId="4" borderId="33" xfId="0" applyFont="1" applyFill="1" applyBorder="1" applyAlignment="1">
      <alignment horizontal="right" vertical="center" indent="1"/>
    </xf>
    <xf numFmtId="0" fontId="4" fillId="4" borderId="34" xfId="0" applyFont="1" applyFill="1" applyBorder="1" applyAlignment="1">
      <alignment horizontal="right" vertical="center" indent="1"/>
    </xf>
    <xf numFmtId="166" fontId="5" fillId="4" borderId="34" xfId="0" applyNumberFormat="1" applyFont="1" applyFill="1" applyBorder="1" applyAlignment="1">
      <alignment horizontal="center" vertical="center"/>
    </xf>
    <xf numFmtId="166" fontId="5" fillId="4" borderId="35" xfId="0" applyNumberFormat="1" applyFont="1" applyFill="1" applyBorder="1" applyAlignment="1">
      <alignment horizontal="center" vertical="center"/>
    </xf>
    <xf numFmtId="166" fontId="5" fillId="0" borderId="7" xfId="0" quotePrefix="1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49" fontId="5" fillId="4" borderId="7" xfId="1" applyNumberFormat="1" applyFont="1" applyFill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7" fontId="4" fillId="6" borderId="7" xfId="1" applyNumberFormat="1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6" fontId="4" fillId="0" borderId="14" xfId="0" applyNumberFormat="1" applyFont="1" applyBorder="1" applyAlignment="1">
      <alignment horizontal="center" vertical="center"/>
    </xf>
    <xf numFmtId="6" fontId="4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4" fillId="8" borderId="7" xfId="0" applyFont="1" applyFill="1" applyBorder="1" applyAlignment="1">
      <alignment horizontal="right" vertical="center" indent="1"/>
    </xf>
    <xf numFmtId="0" fontId="4" fillId="12" borderId="7" xfId="0" applyFont="1" applyFill="1" applyBorder="1" applyAlignment="1">
      <alignment horizontal="right" vertical="center" indent="1"/>
    </xf>
    <xf numFmtId="0" fontId="15" fillId="13" borderId="14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66" fontId="13" fillId="7" borderId="5" xfId="0" applyNumberFormat="1" applyFont="1" applyFill="1" applyBorder="1" applyAlignment="1">
      <alignment horizontal="center" vertical="center"/>
    </xf>
    <xf numFmtId="166" fontId="13" fillId="7" borderId="6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6" fontId="8" fillId="3" borderId="0" xfId="0" applyNumberFormat="1" applyFont="1" applyFill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5" fontId="8" fillId="9" borderId="7" xfId="1" applyNumberFormat="1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5" fontId="8" fillId="3" borderId="0" xfId="1" applyNumberFormat="1" applyFont="1" applyFill="1" applyBorder="1" applyAlignment="1">
      <alignment horizontal="center" vertical="center"/>
    </xf>
    <xf numFmtId="6" fontId="8" fillId="3" borderId="27" xfId="0" applyNumberFormat="1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15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6" fontId="8" fillId="3" borderId="10" xfId="0" applyNumberFormat="1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15" borderId="14" xfId="0" applyFont="1" applyFill="1" applyBorder="1" applyAlignment="1">
      <alignment horizontal="center" vertical="center"/>
    </xf>
    <xf numFmtId="0" fontId="15" fillId="15" borderId="15" xfId="0" applyFont="1" applyFill="1" applyBorder="1" applyAlignment="1">
      <alignment horizontal="center" vertical="center"/>
    </xf>
    <xf numFmtId="0" fontId="15" fillId="15" borderId="17" xfId="0" applyFont="1" applyFill="1" applyBorder="1" applyAlignment="1">
      <alignment horizontal="center" vertical="center"/>
    </xf>
    <xf numFmtId="7" fontId="8" fillId="7" borderId="5" xfId="1" applyNumberFormat="1" applyFont="1" applyFill="1" applyBorder="1" applyAlignment="1">
      <alignment horizontal="center" vertical="center"/>
    </xf>
    <xf numFmtId="7" fontId="8" fillId="7" borderId="13" xfId="1" applyNumberFormat="1" applyFont="1" applyFill="1" applyBorder="1" applyAlignment="1">
      <alignment horizontal="center" vertical="center"/>
    </xf>
    <xf numFmtId="7" fontId="8" fillId="7" borderId="6" xfId="1" applyNumberFormat="1" applyFont="1" applyFill="1" applyBorder="1" applyAlignment="1">
      <alignment horizontal="center" vertical="center"/>
    </xf>
    <xf numFmtId="7" fontId="13" fillId="7" borderId="5" xfId="0" applyNumberFormat="1" applyFont="1" applyFill="1" applyBorder="1" applyAlignment="1">
      <alignment horizontal="center" vertical="center"/>
    </xf>
    <xf numFmtId="7" fontId="13" fillId="7" borderId="6" xfId="0" applyNumberFormat="1" applyFont="1" applyFill="1" applyBorder="1" applyAlignment="1">
      <alignment horizontal="center" vertical="center"/>
    </xf>
    <xf numFmtId="5" fontId="8" fillId="3" borderId="10" xfId="1" applyNumberFormat="1" applyFont="1" applyFill="1" applyBorder="1" applyAlignment="1">
      <alignment horizontal="center" vertical="center"/>
    </xf>
    <xf numFmtId="164" fontId="8" fillId="3" borderId="10" xfId="1" applyNumberFormat="1" applyFont="1" applyFill="1" applyBorder="1" applyAlignment="1">
      <alignment horizontal="center" vertical="center" wrapText="1"/>
    </xf>
    <xf numFmtId="164" fontId="8" fillId="3" borderId="37" xfId="1" applyNumberFormat="1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17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>
      <alignment horizontal="center" vertical="center" wrapText="1"/>
    </xf>
    <xf numFmtId="164" fontId="8" fillId="3" borderId="27" xfId="1" applyNumberFormat="1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7" fontId="8" fillId="7" borderId="5" xfId="1" applyNumberFormat="1" applyFont="1" applyFill="1" applyBorder="1" applyAlignment="1">
      <alignment horizontal="center" vertical="center" wrapText="1"/>
    </xf>
    <xf numFmtId="7" fontId="8" fillId="7" borderId="13" xfId="1" applyNumberFormat="1" applyFont="1" applyFill="1" applyBorder="1" applyAlignment="1">
      <alignment horizontal="center" vertical="center" wrapText="1"/>
    </xf>
    <xf numFmtId="7" fontId="8" fillId="7" borderId="6" xfId="1" applyNumberFormat="1" applyFont="1" applyFill="1" applyBorder="1" applyAlignment="1">
      <alignment horizontal="center" vertical="center" wrapText="1"/>
    </xf>
    <xf numFmtId="167" fontId="15" fillId="5" borderId="36" xfId="0" applyNumberFormat="1" applyFont="1" applyFill="1" applyBorder="1" applyAlignment="1">
      <alignment horizontal="center" vertical="center"/>
    </xf>
    <xf numFmtId="167" fontId="15" fillId="5" borderId="10" xfId="0" applyNumberFormat="1" applyFont="1" applyFill="1" applyBorder="1" applyAlignment="1">
      <alignment horizontal="center" vertical="center"/>
    </xf>
    <xf numFmtId="167" fontId="15" fillId="5" borderId="37" xfId="0" applyNumberFormat="1" applyFont="1" applyFill="1" applyBorder="1" applyAlignment="1">
      <alignment horizontal="center" vertical="center"/>
    </xf>
    <xf numFmtId="166" fontId="13" fillId="7" borderId="7" xfId="0" applyNumberFormat="1" applyFont="1" applyFill="1" applyBorder="1" applyAlignment="1">
      <alignment horizontal="center" vertical="center"/>
    </xf>
    <xf numFmtId="166" fontId="14" fillId="5" borderId="36" xfId="0" applyNumberFormat="1" applyFont="1" applyFill="1" applyBorder="1" applyAlignment="1">
      <alignment horizontal="center" vertic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37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166" fontId="6" fillId="5" borderId="30" xfId="0" applyNumberFormat="1" applyFont="1" applyFill="1" applyBorder="1" applyAlignment="1">
      <alignment horizontal="center" vertical="center"/>
    </xf>
    <xf numFmtId="166" fontId="6" fillId="5" borderId="32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66" fontId="6" fillId="5" borderId="7" xfId="0" applyNumberFormat="1" applyFont="1" applyFill="1" applyBorder="1" applyAlignment="1">
      <alignment horizontal="center" vertical="center"/>
    </xf>
    <xf numFmtId="7" fontId="5" fillId="5" borderId="7" xfId="1" applyNumberFormat="1" applyFont="1" applyFill="1" applyBorder="1" applyAlignment="1">
      <alignment horizontal="center" vertical="center"/>
    </xf>
    <xf numFmtId="7" fontId="5" fillId="5" borderId="5" xfId="1" applyNumberFormat="1" applyFont="1" applyFill="1" applyBorder="1" applyAlignment="1">
      <alignment horizontal="center" vertical="center" wrapText="1"/>
    </xf>
    <xf numFmtId="7" fontId="5" fillId="5" borderId="13" xfId="1" applyNumberFormat="1" applyFont="1" applyFill="1" applyBorder="1" applyAlignment="1">
      <alignment horizontal="center" vertical="center" wrapText="1"/>
    </xf>
    <xf numFmtId="7" fontId="5" fillId="5" borderId="6" xfId="1" applyNumberFormat="1" applyFont="1" applyFill="1" applyBorder="1" applyAlignment="1">
      <alignment horizontal="center" vertical="center" wrapText="1"/>
    </xf>
    <xf numFmtId="7" fontId="6" fillId="5" borderId="5" xfId="0" applyNumberFormat="1" applyFont="1" applyFill="1" applyBorder="1" applyAlignment="1">
      <alignment horizontal="center" vertical="center"/>
    </xf>
    <xf numFmtId="7" fontId="6" fillId="5" borderId="6" xfId="0" applyNumberFormat="1" applyFont="1" applyFill="1" applyBorder="1" applyAlignment="1">
      <alignment horizontal="center" vertical="center"/>
    </xf>
    <xf numFmtId="7" fontId="5" fillId="5" borderId="5" xfId="1" applyNumberFormat="1" applyFont="1" applyFill="1" applyBorder="1" applyAlignment="1">
      <alignment horizontal="center" vertical="center"/>
    </xf>
    <xf numFmtId="7" fontId="5" fillId="5" borderId="13" xfId="1" applyNumberFormat="1" applyFont="1" applyFill="1" applyBorder="1" applyAlignment="1">
      <alignment horizontal="center" vertical="center"/>
    </xf>
    <xf numFmtId="7" fontId="5" fillId="5" borderId="6" xfId="1" applyNumberFormat="1" applyFont="1" applyFill="1" applyBorder="1" applyAlignment="1">
      <alignment horizontal="center" vertical="center"/>
    </xf>
    <xf numFmtId="166" fontId="6" fillId="5" borderId="5" xfId="0" applyNumberFormat="1" applyFont="1" applyFill="1" applyBorder="1" applyAlignment="1">
      <alignment horizontal="center" vertical="center"/>
    </xf>
    <xf numFmtId="166" fontId="6" fillId="5" borderId="6" xfId="0" applyNumberFormat="1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indent="1"/>
    </xf>
    <xf numFmtId="0" fontId="5" fillId="5" borderId="13" xfId="0" applyFont="1" applyFill="1" applyBorder="1" applyAlignment="1">
      <alignment horizontal="left" vertical="center" indent="1"/>
    </xf>
    <xf numFmtId="0" fontId="5" fillId="5" borderId="1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2" fillId="16" borderId="8" xfId="0" applyFont="1" applyFill="1" applyBorder="1" applyAlignment="1">
      <alignment horizontal="center" vertical="center"/>
    </xf>
    <xf numFmtId="0" fontId="12" fillId="17" borderId="7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7" borderId="6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/>
    </xf>
    <xf numFmtId="0" fontId="12" fillId="16" borderId="6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7" borderId="12" xfId="0" applyFont="1" applyFill="1" applyBorder="1" applyAlignment="1">
      <alignment horizontal="center" vertical="center"/>
    </xf>
    <xf numFmtId="0" fontId="12" fillId="17" borderId="9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1" fontId="8" fillId="18" borderId="8" xfId="0" applyNumberFormat="1" applyFont="1" applyFill="1" applyBorder="1" applyAlignment="1">
      <alignment horizontal="center" vertical="center"/>
    </xf>
    <xf numFmtId="1" fontId="8" fillId="18" borderId="9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1" borderId="8" xfId="0" applyNumberFormat="1" applyFont="1" applyFill="1" applyBorder="1" applyAlignment="1">
      <alignment horizontal="center" vertical="center"/>
    </xf>
    <xf numFmtId="1" fontId="8" fillId="11" borderId="9" xfId="0" applyNumberFormat="1" applyFont="1" applyFill="1" applyBorder="1" applyAlignment="1">
      <alignment horizontal="center" vertical="center"/>
    </xf>
    <xf numFmtId="167" fontId="13" fillId="18" borderId="1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0"/>
  <sheetViews>
    <sheetView workbookViewId="0">
      <selection activeCell="D6" sqref="D6"/>
    </sheetView>
  </sheetViews>
  <sheetFormatPr defaultRowHeight="15" customHeight="1" x14ac:dyDescent="0.25"/>
  <cols>
    <col min="1" max="1" width="8.5703125" style="35" bestFit="1" customWidth="1"/>
    <col min="2" max="2" width="19.5703125" style="27" bestFit="1" customWidth="1"/>
    <col min="3" max="3" width="9.140625" style="34"/>
    <col min="4" max="4" width="9.42578125" style="28" bestFit="1" customWidth="1"/>
    <col min="5" max="5" width="30" style="27" bestFit="1" customWidth="1"/>
    <col min="6" max="7" width="17.42578125" style="27" bestFit="1" customWidth="1"/>
    <col min="8" max="16384" width="9.140625" style="27"/>
  </cols>
  <sheetData>
    <row r="1" spans="1:7" ht="15" customHeight="1" x14ac:dyDescent="0.25">
      <c r="A1" s="26" t="s">
        <v>58</v>
      </c>
      <c r="B1" s="27" t="s">
        <v>15</v>
      </c>
      <c r="C1" s="28" t="s">
        <v>14</v>
      </c>
      <c r="D1" s="28" t="s">
        <v>42</v>
      </c>
      <c r="E1" s="27" t="s">
        <v>41</v>
      </c>
      <c r="F1" s="29"/>
      <c r="G1" s="29"/>
    </row>
    <row r="2" spans="1:7" ht="15" customHeight="1" x14ac:dyDescent="0.25">
      <c r="A2" s="26"/>
      <c r="C2" s="28"/>
      <c r="F2" s="30"/>
      <c r="G2" s="31"/>
    </row>
    <row r="3" spans="1:7" ht="15" customHeight="1" x14ac:dyDescent="0.25">
      <c r="A3" s="26" t="s">
        <v>67</v>
      </c>
      <c r="B3" s="122" t="s">
        <v>123</v>
      </c>
      <c r="C3" s="123">
        <v>22.8</v>
      </c>
      <c r="D3" s="123">
        <v>15</v>
      </c>
      <c r="E3" s="122" t="s">
        <v>119</v>
      </c>
      <c r="F3" s="30"/>
      <c r="G3" s="31"/>
    </row>
    <row r="4" spans="1:7" ht="15" customHeight="1" x14ac:dyDescent="0.25">
      <c r="A4" s="26" t="s">
        <v>67</v>
      </c>
      <c r="B4" s="122" t="s">
        <v>124</v>
      </c>
      <c r="C4" s="123">
        <v>8.3000000000000007</v>
      </c>
      <c r="D4" s="123">
        <v>1</v>
      </c>
      <c r="E4" s="122" t="s">
        <v>86</v>
      </c>
      <c r="F4" s="30"/>
    </row>
    <row r="5" spans="1:7" ht="15" customHeight="1" x14ac:dyDescent="0.25">
      <c r="A5" s="26" t="s">
        <v>67</v>
      </c>
      <c r="B5" s="122" t="s">
        <v>125</v>
      </c>
      <c r="C5" s="123">
        <v>4.0999999999999996</v>
      </c>
      <c r="D5" s="123">
        <v>0</v>
      </c>
      <c r="E5" s="122" t="s">
        <v>118</v>
      </c>
    </row>
    <row r="6" spans="1:7" ht="15" customHeight="1" x14ac:dyDescent="0.25">
      <c r="A6" s="26" t="s">
        <v>67</v>
      </c>
      <c r="B6" s="122" t="s">
        <v>126</v>
      </c>
      <c r="C6" s="123">
        <v>3.3</v>
      </c>
      <c r="D6" s="123">
        <v>-1</v>
      </c>
      <c r="E6" s="122" t="s">
        <v>112</v>
      </c>
      <c r="F6" s="30"/>
    </row>
    <row r="7" spans="1:7" ht="15" customHeight="1" x14ac:dyDescent="0.25">
      <c r="A7" s="26" t="s">
        <v>68</v>
      </c>
      <c r="B7" s="122" t="s">
        <v>127</v>
      </c>
      <c r="C7" s="123">
        <v>5.3</v>
      </c>
      <c r="D7" s="123">
        <v>1</v>
      </c>
      <c r="E7" s="122" t="s">
        <v>103</v>
      </c>
      <c r="F7" s="30"/>
    </row>
    <row r="8" spans="1:7" ht="15" customHeight="1" x14ac:dyDescent="0.25">
      <c r="A8" s="26" t="s">
        <v>68</v>
      </c>
      <c r="B8" s="122" t="s">
        <v>128</v>
      </c>
      <c r="C8" s="123">
        <v>26.8</v>
      </c>
      <c r="D8" s="123">
        <v>19</v>
      </c>
      <c r="E8" s="122" t="s">
        <v>120</v>
      </c>
      <c r="F8" s="30"/>
    </row>
    <row r="9" spans="1:7" ht="15" customHeight="1" x14ac:dyDescent="0.25">
      <c r="A9" s="26" t="s">
        <v>68</v>
      </c>
      <c r="B9" s="122" t="s">
        <v>121</v>
      </c>
      <c r="C9" s="123">
        <v>8.3000000000000007</v>
      </c>
      <c r="D9" s="123">
        <v>8</v>
      </c>
      <c r="E9" s="122" t="s">
        <v>122</v>
      </c>
      <c r="F9" s="30"/>
    </row>
    <row r="10" spans="1:7" ht="15" customHeight="1" x14ac:dyDescent="0.25">
      <c r="A10" s="26" t="s">
        <v>68</v>
      </c>
      <c r="B10" s="122" t="s">
        <v>129</v>
      </c>
      <c r="C10" s="123">
        <v>9.1</v>
      </c>
      <c r="D10" s="123">
        <v>5</v>
      </c>
      <c r="E10" s="122" t="s">
        <v>94</v>
      </c>
      <c r="F10" s="30"/>
    </row>
    <row r="11" spans="1:7" ht="15" customHeight="1" x14ac:dyDescent="0.25">
      <c r="A11" s="26" t="s">
        <v>69</v>
      </c>
      <c r="B11" s="122" t="s">
        <v>105</v>
      </c>
      <c r="C11" s="123">
        <v>12.9</v>
      </c>
      <c r="D11" s="123">
        <v>13</v>
      </c>
      <c r="E11" s="122" t="s">
        <v>106</v>
      </c>
      <c r="F11" s="30"/>
    </row>
    <row r="12" spans="1:7" ht="15" customHeight="1" x14ac:dyDescent="0.25">
      <c r="A12" s="26" t="s">
        <v>69</v>
      </c>
      <c r="B12" s="122" t="s">
        <v>130</v>
      </c>
      <c r="C12" s="123">
        <v>10.8</v>
      </c>
      <c r="D12" s="123">
        <v>7</v>
      </c>
      <c r="E12" s="122" t="s">
        <v>108</v>
      </c>
      <c r="F12" s="30"/>
    </row>
    <row r="13" spans="1:7" ht="15" customHeight="1" x14ac:dyDescent="0.25">
      <c r="A13" s="26" t="s">
        <v>69</v>
      </c>
      <c r="B13" s="122" t="s">
        <v>131</v>
      </c>
      <c r="C13" s="123">
        <v>20.399999999999999</v>
      </c>
      <c r="D13" s="123">
        <v>17</v>
      </c>
      <c r="E13" s="122" t="s">
        <v>111</v>
      </c>
      <c r="F13" s="30"/>
    </row>
    <row r="14" spans="1:7" ht="15" customHeight="1" x14ac:dyDescent="0.25">
      <c r="A14" s="26" t="s">
        <v>69</v>
      </c>
      <c r="B14" s="122" t="s">
        <v>132</v>
      </c>
      <c r="C14" s="123">
        <v>19.600000000000001</v>
      </c>
      <c r="D14" s="123">
        <v>16</v>
      </c>
      <c r="E14" s="122" t="s">
        <v>98</v>
      </c>
      <c r="F14" s="30"/>
    </row>
    <row r="15" spans="1:7" ht="15" customHeight="1" x14ac:dyDescent="0.25">
      <c r="A15" s="26" t="s">
        <v>70</v>
      </c>
      <c r="B15" s="122" t="s">
        <v>140</v>
      </c>
      <c r="C15" s="123">
        <v>20.8</v>
      </c>
      <c r="D15" s="123">
        <v>13</v>
      </c>
      <c r="E15" s="122" t="s">
        <v>87</v>
      </c>
      <c r="F15" s="30"/>
    </row>
    <row r="16" spans="1:7" ht="15" customHeight="1" x14ac:dyDescent="0.25">
      <c r="A16" s="26" t="s">
        <v>70</v>
      </c>
      <c r="B16" s="122" t="s">
        <v>141</v>
      </c>
      <c r="C16" s="123">
        <v>21.7</v>
      </c>
      <c r="D16" s="123">
        <v>14</v>
      </c>
      <c r="E16" s="122" t="s">
        <v>78</v>
      </c>
      <c r="F16" s="30"/>
    </row>
    <row r="17" spans="1:6" ht="15" customHeight="1" x14ac:dyDescent="0.25">
      <c r="A17" s="26" t="s">
        <v>70</v>
      </c>
      <c r="B17" s="122" t="s">
        <v>142</v>
      </c>
      <c r="C17" s="123">
        <v>20.3</v>
      </c>
      <c r="D17" s="123">
        <v>13</v>
      </c>
      <c r="E17" s="122" t="s">
        <v>85</v>
      </c>
      <c r="F17" s="30"/>
    </row>
    <row r="18" spans="1:6" ht="15" customHeight="1" x14ac:dyDescent="0.25">
      <c r="A18" s="26" t="s">
        <v>70</v>
      </c>
      <c r="B18" s="122" t="s">
        <v>143</v>
      </c>
      <c r="C18" s="123">
        <v>24.8</v>
      </c>
      <c r="D18" s="123">
        <v>17</v>
      </c>
      <c r="E18" s="122" t="s">
        <v>117</v>
      </c>
      <c r="F18" s="30"/>
    </row>
    <row r="19" spans="1:6" ht="15" customHeight="1" x14ac:dyDescent="0.25">
      <c r="A19" s="26" t="s">
        <v>71</v>
      </c>
      <c r="B19" s="122" t="s">
        <v>144</v>
      </c>
      <c r="C19" s="123">
        <v>20.6</v>
      </c>
      <c r="D19" s="123">
        <v>13</v>
      </c>
      <c r="E19" s="122" t="s">
        <v>95</v>
      </c>
      <c r="F19" s="30"/>
    </row>
    <row r="20" spans="1:6" ht="15" customHeight="1" x14ac:dyDescent="0.25">
      <c r="A20" s="26" t="s">
        <v>71</v>
      </c>
      <c r="B20" s="122" t="s">
        <v>145</v>
      </c>
      <c r="C20" s="123">
        <v>25</v>
      </c>
      <c r="D20" s="123">
        <v>17</v>
      </c>
      <c r="E20" s="122" t="s">
        <v>82</v>
      </c>
    </row>
    <row r="21" spans="1:6" ht="15" customHeight="1" x14ac:dyDescent="0.25">
      <c r="A21" s="26" t="s">
        <v>71</v>
      </c>
      <c r="B21" s="122" t="s">
        <v>146</v>
      </c>
      <c r="C21" s="123">
        <v>25</v>
      </c>
      <c r="D21" s="123">
        <v>17</v>
      </c>
      <c r="E21" s="122" t="s">
        <v>84</v>
      </c>
      <c r="F21" s="30"/>
    </row>
    <row r="22" spans="1:6" ht="15" customHeight="1" x14ac:dyDescent="0.25">
      <c r="A22" s="26" t="s">
        <v>71</v>
      </c>
      <c r="B22" s="122" t="s">
        <v>147</v>
      </c>
      <c r="C22" s="123">
        <v>23.7</v>
      </c>
      <c r="D22" s="123">
        <v>16</v>
      </c>
      <c r="E22" s="122" t="s">
        <v>90</v>
      </c>
      <c r="F22" s="30"/>
    </row>
    <row r="23" spans="1:6" ht="15" customHeight="1" x14ac:dyDescent="0.25">
      <c r="A23" s="26" t="s">
        <v>72</v>
      </c>
      <c r="B23" s="122" t="s">
        <v>133</v>
      </c>
      <c r="C23" s="123">
        <v>7.9</v>
      </c>
      <c r="D23" s="123">
        <v>4</v>
      </c>
      <c r="E23" s="122" t="s">
        <v>107</v>
      </c>
      <c r="F23" s="30"/>
    </row>
    <row r="24" spans="1:6" ht="15" customHeight="1" x14ac:dyDescent="0.25">
      <c r="A24" s="26" t="s">
        <v>72</v>
      </c>
      <c r="B24" s="122" t="s">
        <v>134</v>
      </c>
      <c r="C24" s="123">
        <v>13.7</v>
      </c>
      <c r="D24" s="123">
        <v>10</v>
      </c>
      <c r="E24" s="122" t="s">
        <v>114</v>
      </c>
      <c r="F24" s="30"/>
    </row>
    <row r="25" spans="1:6" ht="15" customHeight="1" x14ac:dyDescent="0.25">
      <c r="A25" s="26" t="s">
        <v>72</v>
      </c>
      <c r="B25" s="122" t="s">
        <v>96</v>
      </c>
      <c r="C25" s="123">
        <v>7.7</v>
      </c>
      <c r="D25" s="123">
        <v>7</v>
      </c>
      <c r="E25" s="122" t="s">
        <v>97</v>
      </c>
      <c r="F25" s="30"/>
    </row>
    <row r="26" spans="1:6" ht="15" customHeight="1" x14ac:dyDescent="0.25">
      <c r="A26" s="26" t="s">
        <v>72</v>
      </c>
      <c r="B26" s="122" t="s">
        <v>109</v>
      </c>
      <c r="C26" s="123">
        <v>4.0999999999999996</v>
      </c>
      <c r="D26" s="123">
        <v>3</v>
      </c>
      <c r="E26" s="122" t="s">
        <v>110</v>
      </c>
      <c r="F26" s="30"/>
    </row>
    <row r="27" spans="1:6" ht="15" customHeight="1" x14ac:dyDescent="0.25">
      <c r="A27" s="26" t="s">
        <v>73</v>
      </c>
      <c r="B27" s="122" t="s">
        <v>88</v>
      </c>
      <c r="C27" s="123">
        <v>-2.0299999999999998</v>
      </c>
      <c r="D27" s="123">
        <v>-4</v>
      </c>
      <c r="E27" s="122" t="s">
        <v>89</v>
      </c>
      <c r="F27" s="30"/>
    </row>
    <row r="28" spans="1:6" ht="15" customHeight="1" x14ac:dyDescent="0.25">
      <c r="A28" s="26" t="s">
        <v>73</v>
      </c>
      <c r="B28" s="122" t="s">
        <v>101</v>
      </c>
      <c r="C28" s="123">
        <v>7.2</v>
      </c>
      <c r="D28" s="123">
        <v>7</v>
      </c>
      <c r="E28" s="122" t="s">
        <v>102</v>
      </c>
      <c r="F28" s="30"/>
    </row>
    <row r="29" spans="1:6" ht="15" customHeight="1" x14ac:dyDescent="0.25">
      <c r="A29" s="26" t="s">
        <v>73</v>
      </c>
      <c r="B29" s="122" t="s">
        <v>91</v>
      </c>
      <c r="C29" s="123">
        <v>7.4</v>
      </c>
      <c r="D29" s="123">
        <v>7</v>
      </c>
      <c r="E29" s="122" t="s">
        <v>92</v>
      </c>
      <c r="F29" s="30"/>
    </row>
    <row r="30" spans="1:6" ht="15" customHeight="1" x14ac:dyDescent="0.25">
      <c r="A30" s="26" t="s">
        <v>73</v>
      </c>
      <c r="B30" s="122" t="s">
        <v>135</v>
      </c>
      <c r="C30" s="123">
        <v>7.8</v>
      </c>
      <c r="D30" s="123">
        <v>4</v>
      </c>
      <c r="E30" s="122" t="s">
        <v>104</v>
      </c>
      <c r="F30" s="30"/>
    </row>
    <row r="31" spans="1:6" ht="15" customHeight="1" x14ac:dyDescent="0.25">
      <c r="A31" s="26" t="s">
        <v>74</v>
      </c>
      <c r="B31" s="122" t="s">
        <v>148</v>
      </c>
      <c r="C31" s="123">
        <v>7.97</v>
      </c>
      <c r="D31" s="123">
        <v>1</v>
      </c>
      <c r="E31" s="122" t="s">
        <v>100</v>
      </c>
      <c r="F31" s="30"/>
    </row>
    <row r="32" spans="1:6" ht="15" customHeight="1" x14ac:dyDescent="0.25">
      <c r="A32" s="26" t="s">
        <v>74</v>
      </c>
      <c r="B32" s="122" t="s">
        <v>149</v>
      </c>
      <c r="C32" s="123">
        <v>6.2</v>
      </c>
      <c r="D32" s="123">
        <v>-1</v>
      </c>
      <c r="E32" s="122" t="s">
        <v>99</v>
      </c>
      <c r="F32" s="30"/>
    </row>
    <row r="33" spans="1:6" ht="15" customHeight="1" x14ac:dyDescent="0.25">
      <c r="A33" s="26" t="s">
        <v>74</v>
      </c>
      <c r="B33" s="122" t="s">
        <v>136</v>
      </c>
      <c r="C33" s="123">
        <v>5.0999999999999996</v>
      </c>
      <c r="D33" s="123">
        <v>1</v>
      </c>
      <c r="E33" s="122" t="s">
        <v>79</v>
      </c>
      <c r="F33" s="30"/>
    </row>
    <row r="34" spans="1:6" ht="15" customHeight="1" x14ac:dyDescent="0.25">
      <c r="A34" s="26" t="s">
        <v>74</v>
      </c>
      <c r="B34" s="122" t="s">
        <v>137</v>
      </c>
      <c r="C34" s="123">
        <v>12.6</v>
      </c>
      <c r="D34" s="123">
        <v>9</v>
      </c>
      <c r="E34" s="122" t="s">
        <v>80</v>
      </c>
      <c r="F34" s="30"/>
    </row>
    <row r="35" spans="1:6" ht="15" customHeight="1" x14ac:dyDescent="0.25">
      <c r="A35" s="26" t="s">
        <v>75</v>
      </c>
      <c r="B35" s="122" t="s">
        <v>150</v>
      </c>
      <c r="C35" s="123">
        <v>15.6</v>
      </c>
      <c r="D35" s="123">
        <v>8</v>
      </c>
      <c r="E35" s="122" t="s">
        <v>113</v>
      </c>
    </row>
    <row r="36" spans="1:6" ht="15" customHeight="1" x14ac:dyDescent="0.25">
      <c r="A36" s="26" t="s">
        <v>75</v>
      </c>
      <c r="B36" s="122" t="s">
        <v>151</v>
      </c>
      <c r="C36" s="123">
        <v>15.69</v>
      </c>
      <c r="D36" s="123">
        <v>12</v>
      </c>
      <c r="E36" s="122" t="s">
        <v>116</v>
      </c>
    </row>
    <row r="37" spans="1:6" ht="15" customHeight="1" x14ac:dyDescent="0.25">
      <c r="A37" s="26" t="s">
        <v>75</v>
      </c>
      <c r="B37" s="122" t="s">
        <v>138</v>
      </c>
      <c r="C37" s="123">
        <v>20.6</v>
      </c>
      <c r="D37" s="123">
        <v>17</v>
      </c>
      <c r="E37" s="122" t="s">
        <v>81</v>
      </c>
    </row>
    <row r="38" spans="1:6" ht="15" customHeight="1" x14ac:dyDescent="0.25">
      <c r="A38" s="26" t="s">
        <v>75</v>
      </c>
      <c r="B38" s="122" t="s">
        <v>139</v>
      </c>
      <c r="C38" s="123">
        <v>21.5</v>
      </c>
      <c r="D38" s="123">
        <v>14</v>
      </c>
      <c r="E38" s="122" t="s">
        <v>77</v>
      </c>
    </row>
    <row r="39" spans="1:6" ht="15" customHeight="1" x14ac:dyDescent="0.25">
      <c r="A39" s="26" t="s">
        <v>76</v>
      </c>
      <c r="B39" s="31"/>
      <c r="C39" s="33"/>
      <c r="D39" s="33"/>
      <c r="E39" s="31"/>
    </row>
    <row r="40" spans="1:6" ht="15" customHeight="1" x14ac:dyDescent="0.25">
      <c r="A40" s="26" t="s">
        <v>76</v>
      </c>
      <c r="B40" s="31"/>
      <c r="C40" s="33"/>
      <c r="D40" s="33"/>
      <c r="E40" s="31"/>
    </row>
    <row r="41" spans="1:6" ht="15" customHeight="1" x14ac:dyDescent="0.25">
      <c r="A41" s="26" t="s">
        <v>76</v>
      </c>
      <c r="C41" s="28"/>
    </row>
    <row r="42" spans="1:6" ht="15" customHeight="1" x14ac:dyDescent="0.25">
      <c r="A42" s="26" t="s">
        <v>76</v>
      </c>
      <c r="C42" s="28"/>
    </row>
    <row r="43" spans="1:6" ht="15" customHeight="1" x14ac:dyDescent="0.25">
      <c r="A43" s="26"/>
      <c r="C43" s="28"/>
    </row>
    <row r="44" spans="1:6" ht="15" customHeight="1" x14ac:dyDescent="0.25">
      <c r="A44" s="26"/>
    </row>
    <row r="71" spans="3:4" ht="15" customHeight="1" x14ac:dyDescent="0.25">
      <c r="C71" s="27"/>
      <c r="D71" s="27"/>
    </row>
    <row r="72" spans="3:4" ht="15" customHeight="1" x14ac:dyDescent="0.25">
      <c r="C72" s="27"/>
      <c r="D72" s="27"/>
    </row>
    <row r="73" spans="3:4" ht="15" customHeight="1" x14ac:dyDescent="0.25">
      <c r="C73" s="27"/>
      <c r="D73" s="27"/>
    </row>
    <row r="89" spans="7:7" ht="15" customHeight="1" x14ac:dyDescent="0.25">
      <c r="G89" s="31"/>
    </row>
    <row r="90" spans="7:7" ht="15" customHeight="1" x14ac:dyDescent="0.25">
      <c r="G90" s="31"/>
    </row>
    <row r="91" spans="7:7" ht="15" customHeight="1" x14ac:dyDescent="0.25">
      <c r="G91" s="31"/>
    </row>
    <row r="92" spans="7:7" ht="15" customHeight="1" x14ac:dyDescent="0.25">
      <c r="G92" s="31"/>
    </row>
    <row r="93" spans="7:7" ht="15" customHeight="1" x14ac:dyDescent="0.25">
      <c r="G93" s="31"/>
    </row>
    <row r="94" spans="7:7" ht="15" customHeight="1" x14ac:dyDescent="0.25">
      <c r="G94" s="31"/>
    </row>
    <row r="95" spans="7:7" ht="15" customHeight="1" x14ac:dyDescent="0.25">
      <c r="G95" s="31"/>
    </row>
    <row r="96" spans="7:7" ht="15" customHeight="1" x14ac:dyDescent="0.25">
      <c r="G96" s="31"/>
    </row>
    <row r="97" spans="7:7" ht="15" customHeight="1" x14ac:dyDescent="0.25">
      <c r="G97" s="31"/>
    </row>
    <row r="98" spans="7:7" ht="15" customHeight="1" x14ac:dyDescent="0.25">
      <c r="G98" s="31"/>
    </row>
    <row r="99" spans="7:7" ht="15" customHeight="1" x14ac:dyDescent="0.25">
      <c r="G99" s="31"/>
    </row>
    <row r="100" spans="7:7" ht="15" customHeight="1" x14ac:dyDescent="0.25">
      <c r="G100" s="31"/>
    </row>
    <row r="101" spans="7:7" ht="15" customHeight="1" x14ac:dyDescent="0.25">
      <c r="G101" s="31"/>
    </row>
    <row r="102" spans="7:7" ht="15" customHeight="1" x14ac:dyDescent="0.25">
      <c r="G102" s="31"/>
    </row>
    <row r="103" spans="7:7" ht="15" customHeight="1" x14ac:dyDescent="0.25">
      <c r="G103" s="31"/>
    </row>
    <row r="104" spans="7:7" ht="15" customHeight="1" x14ac:dyDescent="0.25">
      <c r="G104" s="31"/>
    </row>
    <row r="105" spans="7:7" ht="15" customHeight="1" x14ac:dyDescent="0.25">
      <c r="G105" s="31"/>
    </row>
    <row r="106" spans="7:7" ht="15" customHeight="1" x14ac:dyDescent="0.25">
      <c r="G106" s="31"/>
    </row>
    <row r="107" spans="7:7" ht="15" customHeight="1" x14ac:dyDescent="0.25">
      <c r="G107" s="31"/>
    </row>
    <row r="108" spans="7:7" ht="15" customHeight="1" x14ac:dyDescent="0.25">
      <c r="G108" s="31"/>
    </row>
    <row r="109" spans="7:7" ht="15" customHeight="1" x14ac:dyDescent="0.25">
      <c r="G109" s="31"/>
    </row>
    <row r="110" spans="7:7" ht="15" customHeight="1" x14ac:dyDescent="0.25">
      <c r="G110" s="31"/>
    </row>
    <row r="111" spans="7:7" ht="15" customHeight="1" x14ac:dyDescent="0.25">
      <c r="G111" s="31"/>
    </row>
    <row r="112" spans="7:7" ht="15" customHeight="1" x14ac:dyDescent="0.25">
      <c r="G112" s="31"/>
    </row>
    <row r="113" spans="7:7" ht="15" customHeight="1" x14ac:dyDescent="0.25">
      <c r="G113" s="31"/>
    </row>
    <row r="114" spans="7:7" ht="15" customHeight="1" x14ac:dyDescent="0.25">
      <c r="G114" s="31"/>
    </row>
    <row r="115" spans="7:7" ht="15" customHeight="1" x14ac:dyDescent="0.25">
      <c r="G115" s="31"/>
    </row>
    <row r="116" spans="7:7" ht="15" customHeight="1" x14ac:dyDescent="0.25">
      <c r="G116" s="31"/>
    </row>
    <row r="117" spans="7:7" ht="15" customHeight="1" x14ac:dyDescent="0.25">
      <c r="G117" s="31"/>
    </row>
    <row r="118" spans="7:7" ht="15" customHeight="1" x14ac:dyDescent="0.25">
      <c r="G118" s="31"/>
    </row>
    <row r="119" spans="7:7" ht="15" customHeight="1" x14ac:dyDescent="0.25">
      <c r="G119" s="31"/>
    </row>
    <row r="120" spans="7:7" ht="15" customHeight="1" x14ac:dyDescent="0.25">
      <c r="G120" s="31"/>
    </row>
    <row r="121" spans="7:7" ht="15" customHeight="1" x14ac:dyDescent="0.25">
      <c r="G121" s="31"/>
    </row>
    <row r="122" spans="7:7" ht="15" customHeight="1" x14ac:dyDescent="0.25">
      <c r="G122" s="31"/>
    </row>
    <row r="123" spans="7:7" ht="15" customHeight="1" x14ac:dyDescent="0.25">
      <c r="G123" s="31"/>
    </row>
    <row r="124" spans="7:7" ht="15" customHeight="1" x14ac:dyDescent="0.25">
      <c r="G124" s="31"/>
    </row>
    <row r="125" spans="7:7" ht="15" customHeight="1" x14ac:dyDescent="0.25">
      <c r="G125" s="31"/>
    </row>
    <row r="126" spans="7:7" ht="15" customHeight="1" x14ac:dyDescent="0.25">
      <c r="G126" s="31"/>
    </row>
    <row r="127" spans="7:7" ht="15" customHeight="1" x14ac:dyDescent="0.25">
      <c r="G127" s="31"/>
    </row>
    <row r="128" spans="7:7" ht="15" customHeight="1" x14ac:dyDescent="0.25">
      <c r="G128" s="31"/>
    </row>
    <row r="129" spans="7:7" ht="15" customHeight="1" x14ac:dyDescent="0.25">
      <c r="G129" s="31"/>
    </row>
    <row r="130" spans="7:7" ht="15" customHeight="1" x14ac:dyDescent="0.25">
      <c r="G130" s="3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topLeftCell="A4" zoomScale="90" zoomScaleNormal="90" workbookViewId="0">
      <selection activeCell="D24" sqref="D24"/>
    </sheetView>
  </sheetViews>
  <sheetFormatPr defaultRowHeight="35.1" customHeight="1" x14ac:dyDescent="0.25"/>
  <cols>
    <col min="1" max="4" width="8.7109375" style="19" customWidth="1"/>
    <col min="5" max="5" width="9.28515625" style="12" bestFit="1" customWidth="1"/>
    <col min="6" max="6" width="24.7109375" style="12" customWidth="1"/>
    <col min="7" max="19" width="8.7109375" style="19" customWidth="1"/>
    <col min="20" max="16384" width="9.140625" style="19"/>
  </cols>
  <sheetData>
    <row r="1" spans="1:19" ht="35.1" customHeight="1" thickBot="1" x14ac:dyDescent="0.3">
      <c r="A1" s="1" t="s">
        <v>152</v>
      </c>
      <c r="E1" s="23" t="s">
        <v>45</v>
      </c>
      <c r="G1" s="12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35.1" customHeight="1" thickBot="1" x14ac:dyDescent="0.3">
      <c r="A2" s="2" t="s">
        <v>0</v>
      </c>
      <c r="B2" s="2" t="s">
        <v>1</v>
      </c>
      <c r="C2" s="150" t="s">
        <v>9</v>
      </c>
      <c r="D2" s="152"/>
      <c r="E2" s="3" t="s">
        <v>8</v>
      </c>
      <c r="F2" s="4" t="s">
        <v>15</v>
      </c>
      <c r="G2" s="4" t="s">
        <v>14</v>
      </c>
      <c r="H2" s="4" t="s">
        <v>21</v>
      </c>
      <c r="I2" s="5"/>
      <c r="J2" s="150" t="s">
        <v>24</v>
      </c>
      <c r="K2" s="151"/>
      <c r="L2" s="151"/>
      <c r="M2" s="151"/>
      <c r="N2" s="152"/>
      <c r="O2" s="5"/>
      <c r="P2" s="185" t="s">
        <v>31</v>
      </c>
      <c r="Q2" s="186"/>
      <c r="R2" s="186"/>
      <c r="S2" s="187"/>
    </row>
    <row r="3" spans="1:19" ht="35.1" customHeight="1" x14ac:dyDescent="0.25">
      <c r="A3" s="6">
        <v>20</v>
      </c>
      <c r="B3" s="7">
        <v>5</v>
      </c>
      <c r="C3" s="8">
        <v>1</v>
      </c>
      <c r="D3" s="22">
        <v>13</v>
      </c>
      <c r="E3" s="9" t="str">
        <f>Information!A3</f>
        <v>9:03</v>
      </c>
      <c r="F3" s="9" t="str">
        <f>Information!B3</f>
        <v>Wayne Walker (SS)</v>
      </c>
      <c r="G3" s="16">
        <f>Information!C3</f>
        <v>22.8</v>
      </c>
      <c r="H3" s="16">
        <f>Information!D3</f>
        <v>15</v>
      </c>
      <c r="I3" s="5"/>
      <c r="J3" s="273" t="s">
        <v>115</v>
      </c>
      <c r="K3" s="274"/>
      <c r="L3" s="275"/>
      <c r="M3" s="276">
        <v>20</v>
      </c>
      <c r="N3" s="277"/>
      <c r="O3" s="24"/>
      <c r="P3" s="190" t="s">
        <v>44</v>
      </c>
      <c r="Q3" s="191"/>
      <c r="R3" s="188">
        <v>357</v>
      </c>
      <c r="S3" s="189"/>
    </row>
    <row r="4" spans="1:19" ht="35.1" customHeight="1" x14ac:dyDescent="0.25">
      <c r="A4" s="10">
        <v>20</v>
      </c>
      <c r="B4" s="7">
        <v>5</v>
      </c>
      <c r="C4" s="11">
        <v>2</v>
      </c>
      <c r="D4" s="21">
        <v>24</v>
      </c>
      <c r="E4" s="9" t="str">
        <f>Information!A4</f>
        <v>9:03</v>
      </c>
      <c r="F4" s="9" t="str">
        <f>Information!B4</f>
        <v>Garry Green (SS)</v>
      </c>
      <c r="G4" s="16">
        <f>Information!C4</f>
        <v>8.3000000000000007</v>
      </c>
      <c r="H4" s="16">
        <f>Information!D4</f>
        <v>1</v>
      </c>
      <c r="I4" s="5"/>
      <c r="J4" s="278" t="s">
        <v>83</v>
      </c>
      <c r="K4" s="278"/>
      <c r="L4" s="278"/>
      <c r="M4" s="279">
        <v>1</v>
      </c>
      <c r="N4" s="279"/>
      <c r="O4" s="24"/>
      <c r="P4" s="135" t="s">
        <v>28</v>
      </c>
      <c r="Q4" s="168"/>
      <c r="R4" s="177">
        <v>380</v>
      </c>
      <c r="S4" s="178"/>
    </row>
    <row r="5" spans="1:19" ht="35.1" customHeight="1" x14ac:dyDescent="0.25">
      <c r="A5" s="10">
        <v>20</v>
      </c>
      <c r="B5" s="7">
        <v>5</v>
      </c>
      <c r="C5" s="11">
        <v>3</v>
      </c>
      <c r="D5" s="21">
        <v>30</v>
      </c>
      <c r="E5" s="9" t="str">
        <f>Information!A5</f>
        <v>9:03</v>
      </c>
      <c r="F5" s="9" t="str">
        <f>Information!B5</f>
        <v>Chris Tucker (SS)</v>
      </c>
      <c r="G5" s="16">
        <f>Information!C5</f>
        <v>4.0999999999999996</v>
      </c>
      <c r="H5" s="16">
        <f>Information!D5</f>
        <v>0</v>
      </c>
      <c r="I5" s="5"/>
      <c r="J5" s="161" t="s">
        <v>153</v>
      </c>
      <c r="K5" s="162"/>
      <c r="L5" s="163"/>
      <c r="M5" s="159">
        <v>25</v>
      </c>
      <c r="N5" s="160"/>
      <c r="O5" s="24"/>
      <c r="P5" s="135" t="s">
        <v>29</v>
      </c>
      <c r="Q5" s="168"/>
      <c r="R5" s="179">
        <v>150</v>
      </c>
      <c r="S5" s="178"/>
    </row>
    <row r="6" spans="1:19" ht="35.1" customHeight="1" x14ac:dyDescent="0.25">
      <c r="A6" s="10">
        <v>20</v>
      </c>
      <c r="B6" s="7">
        <v>5</v>
      </c>
      <c r="C6" s="11">
        <v>4</v>
      </c>
      <c r="D6" s="21">
        <v>14</v>
      </c>
      <c r="E6" s="9" t="str">
        <f>Information!A6</f>
        <v>9:03</v>
      </c>
      <c r="F6" s="9" t="str">
        <f>Information!B6</f>
        <v>Pat Slovonic (S)</v>
      </c>
      <c r="G6" s="16">
        <f>Information!C6</f>
        <v>3.3</v>
      </c>
      <c r="H6" s="16">
        <f>Information!D6</f>
        <v>-1</v>
      </c>
      <c r="I6" s="5"/>
      <c r="J6" s="280" t="s">
        <v>154</v>
      </c>
      <c r="K6" s="280"/>
      <c r="L6" s="280"/>
      <c r="M6" s="279">
        <v>50</v>
      </c>
      <c r="N6" s="279"/>
      <c r="O6" s="24"/>
      <c r="P6" s="135" t="s">
        <v>43</v>
      </c>
      <c r="Q6" s="168"/>
      <c r="R6" s="169">
        <v>100</v>
      </c>
      <c r="S6" s="130"/>
    </row>
    <row r="7" spans="1:19" ht="35.1" customHeight="1" thickBot="1" x14ac:dyDescent="0.3">
      <c r="A7" s="10">
        <v>20</v>
      </c>
      <c r="B7" s="7">
        <v>0</v>
      </c>
      <c r="C7" s="11">
        <v>5</v>
      </c>
      <c r="D7" s="21">
        <v>6</v>
      </c>
      <c r="E7" s="9" t="str">
        <f>Information!A7</f>
        <v>9:12</v>
      </c>
      <c r="F7" s="9" t="str">
        <f>Information!B7</f>
        <v>Bruce Parrish (S)</v>
      </c>
      <c r="G7" s="16">
        <f>Information!C7</f>
        <v>5.3</v>
      </c>
      <c r="H7" s="16">
        <f>Information!D7</f>
        <v>1</v>
      </c>
      <c r="I7" s="5"/>
      <c r="J7" s="281" t="s">
        <v>155</v>
      </c>
      <c r="K7" s="282"/>
      <c r="L7" s="283"/>
      <c r="M7" s="284">
        <v>25</v>
      </c>
      <c r="N7" s="285"/>
      <c r="O7" s="5"/>
      <c r="P7" s="164" t="s">
        <v>59</v>
      </c>
      <c r="Q7" s="170"/>
      <c r="R7" s="171">
        <v>128</v>
      </c>
      <c r="S7" s="172"/>
    </row>
    <row r="8" spans="1:19" ht="35.1" customHeight="1" thickBot="1" x14ac:dyDescent="0.3">
      <c r="A8" s="10">
        <v>0</v>
      </c>
      <c r="B8" s="7">
        <v>5</v>
      </c>
      <c r="C8" s="11">
        <v>6</v>
      </c>
      <c r="D8" s="21">
        <v>34</v>
      </c>
      <c r="E8" s="9" t="str">
        <f>Information!A8</f>
        <v>9:12</v>
      </c>
      <c r="F8" s="9" t="str">
        <f>Information!B8</f>
        <v>Randy Weller (SS)</v>
      </c>
      <c r="G8" s="16">
        <f>Information!C8</f>
        <v>26.8</v>
      </c>
      <c r="H8" s="16">
        <f>Information!D8</f>
        <v>19</v>
      </c>
      <c r="I8" s="5"/>
      <c r="J8" s="286" t="s">
        <v>93</v>
      </c>
      <c r="K8" s="287"/>
      <c r="L8" s="288"/>
      <c r="M8" s="289">
        <v>77</v>
      </c>
      <c r="N8" s="290"/>
      <c r="O8" s="5"/>
      <c r="P8" s="173" t="s">
        <v>6</v>
      </c>
      <c r="Q8" s="174"/>
      <c r="R8" s="175">
        <f>SUM(R3:S7)</f>
        <v>1115</v>
      </c>
      <c r="S8" s="176"/>
    </row>
    <row r="9" spans="1:19" ht="35.1" customHeight="1" x14ac:dyDescent="0.25">
      <c r="A9" s="10">
        <v>0</v>
      </c>
      <c r="B9" s="7">
        <v>5</v>
      </c>
      <c r="C9" s="11">
        <v>7</v>
      </c>
      <c r="D9" s="21">
        <v>25</v>
      </c>
      <c r="E9" s="9" t="str">
        <f>Information!A9</f>
        <v>9:12</v>
      </c>
      <c r="F9" s="9" t="str">
        <f>Information!B9</f>
        <v>Greg Zelnik</v>
      </c>
      <c r="G9" s="16">
        <f>Information!C9</f>
        <v>8.3000000000000007</v>
      </c>
      <c r="H9" s="16">
        <f>Information!D9</f>
        <v>8</v>
      </c>
      <c r="I9" s="5"/>
      <c r="J9" s="161" t="s">
        <v>156</v>
      </c>
      <c r="K9" s="162"/>
      <c r="L9" s="163"/>
      <c r="M9" s="159">
        <v>40</v>
      </c>
      <c r="N9" s="160"/>
      <c r="O9" s="5"/>
      <c r="P9" s="133" t="s">
        <v>30</v>
      </c>
      <c r="Q9" s="134"/>
      <c r="R9" s="180">
        <f>M3+M4+M6+M7+M8</f>
        <v>173</v>
      </c>
      <c r="S9" s="128"/>
    </row>
    <row r="10" spans="1:19" ht="35.1" customHeight="1" thickBot="1" x14ac:dyDescent="0.3">
      <c r="A10" s="10">
        <v>20</v>
      </c>
      <c r="B10" s="7">
        <v>0</v>
      </c>
      <c r="C10" s="11">
        <v>8</v>
      </c>
      <c r="D10" s="21">
        <v>15</v>
      </c>
      <c r="E10" s="9" t="str">
        <f>Information!A10</f>
        <v>9:12</v>
      </c>
      <c r="F10" s="9" t="str">
        <f>Information!B10</f>
        <v>Bill Kenney (S)</v>
      </c>
      <c r="G10" s="16">
        <f>Information!C10</f>
        <v>9.1</v>
      </c>
      <c r="H10" s="16">
        <f>Information!D10</f>
        <v>5</v>
      </c>
      <c r="I10" s="5"/>
      <c r="J10" s="161" t="s">
        <v>157</v>
      </c>
      <c r="K10" s="162"/>
      <c r="L10" s="163"/>
      <c r="M10" s="159">
        <v>3</v>
      </c>
      <c r="N10" s="160"/>
      <c r="O10" s="5"/>
      <c r="P10" s="164" t="s">
        <v>40</v>
      </c>
      <c r="Q10" s="165"/>
      <c r="R10" s="166">
        <v>0</v>
      </c>
      <c r="S10" s="167"/>
    </row>
    <row r="11" spans="1:19" ht="35.1" customHeight="1" thickBot="1" x14ac:dyDescent="0.3">
      <c r="A11" s="10">
        <v>0</v>
      </c>
      <c r="B11" s="7">
        <v>5</v>
      </c>
      <c r="C11" s="11">
        <v>9</v>
      </c>
      <c r="D11" s="21">
        <v>28</v>
      </c>
      <c r="E11" s="9" t="str">
        <f>Information!A11</f>
        <v>9:21</v>
      </c>
      <c r="F11" s="9" t="str">
        <f>Information!B11</f>
        <v>Deno Pourlos</v>
      </c>
      <c r="G11" s="16">
        <f>Information!C11</f>
        <v>12.9</v>
      </c>
      <c r="H11" s="16">
        <f>Information!D11</f>
        <v>13</v>
      </c>
      <c r="I11" s="5"/>
      <c r="J11" s="183" t="s">
        <v>158</v>
      </c>
      <c r="K11" s="183"/>
      <c r="L11" s="183"/>
      <c r="M11" s="153">
        <v>16</v>
      </c>
      <c r="N11" s="153"/>
      <c r="O11" s="5"/>
      <c r="P11" s="145" t="s">
        <v>31</v>
      </c>
      <c r="Q11" s="146"/>
      <c r="R11" s="147">
        <f>R8-R9-R10</f>
        <v>942</v>
      </c>
      <c r="S11" s="140"/>
    </row>
    <row r="12" spans="1:19" ht="35.1" customHeight="1" thickBot="1" x14ac:dyDescent="0.3">
      <c r="A12" s="10">
        <v>0</v>
      </c>
      <c r="B12" s="7">
        <v>5</v>
      </c>
      <c r="C12" s="11">
        <v>10</v>
      </c>
      <c r="D12" s="21">
        <v>29</v>
      </c>
      <c r="E12" s="9" t="str">
        <f>Information!A12</f>
        <v>9:21</v>
      </c>
      <c r="F12" s="9" t="str">
        <f>Information!B12</f>
        <v>Fred Ripka (S)</v>
      </c>
      <c r="G12" s="16">
        <f>Information!C12</f>
        <v>10.8</v>
      </c>
      <c r="H12" s="16">
        <f>Information!D12</f>
        <v>7</v>
      </c>
      <c r="I12" s="5"/>
      <c r="J12" s="154"/>
      <c r="K12" s="154"/>
      <c r="L12" s="154"/>
      <c r="M12" s="153"/>
      <c r="N12" s="153"/>
      <c r="O12" s="5"/>
      <c r="P12" s="5"/>
      <c r="Q12" s="5"/>
      <c r="R12" s="5"/>
      <c r="S12" s="5"/>
    </row>
    <row r="13" spans="1:19" ht="35.1" customHeight="1" x14ac:dyDescent="0.25">
      <c r="A13" s="10">
        <v>0</v>
      </c>
      <c r="B13" s="7">
        <v>5</v>
      </c>
      <c r="C13" s="11">
        <v>11</v>
      </c>
      <c r="D13" s="21">
        <v>4</v>
      </c>
      <c r="E13" s="9" t="str">
        <f>Information!A13</f>
        <v>9:21</v>
      </c>
      <c r="F13" s="9" t="str">
        <f>Information!B13</f>
        <v>Mike Shinder (S)</v>
      </c>
      <c r="G13" s="16">
        <f>Information!C13</f>
        <v>20.399999999999999</v>
      </c>
      <c r="H13" s="16">
        <f>Information!D13</f>
        <v>17</v>
      </c>
      <c r="I13" s="5"/>
      <c r="J13" s="161"/>
      <c r="K13" s="162"/>
      <c r="L13" s="163"/>
      <c r="M13" s="153"/>
      <c r="N13" s="153"/>
      <c r="O13" s="5"/>
      <c r="P13" s="133" t="s">
        <v>60</v>
      </c>
      <c r="Q13" s="134"/>
      <c r="R13" s="127">
        <v>12</v>
      </c>
      <c r="S13" s="128"/>
    </row>
    <row r="14" spans="1:19" ht="35.1" customHeight="1" x14ac:dyDescent="0.25">
      <c r="A14" s="10">
        <v>0</v>
      </c>
      <c r="B14" s="7">
        <v>0</v>
      </c>
      <c r="C14" s="11">
        <v>12</v>
      </c>
      <c r="D14" s="21">
        <v>26</v>
      </c>
      <c r="E14" s="9" t="str">
        <f>Information!A14</f>
        <v>9:21</v>
      </c>
      <c r="F14" s="9" t="str">
        <f>Information!B14</f>
        <v>Donn Kinzle (S)</v>
      </c>
      <c r="G14" s="16">
        <f>Information!C14</f>
        <v>19.600000000000001</v>
      </c>
      <c r="H14" s="16">
        <f>Information!D14</f>
        <v>16</v>
      </c>
      <c r="I14" s="5"/>
      <c r="J14" s="154"/>
      <c r="K14" s="154"/>
      <c r="L14" s="154"/>
      <c r="M14" s="157"/>
      <c r="N14" s="157"/>
      <c r="O14" s="5"/>
      <c r="P14" s="135" t="s">
        <v>61</v>
      </c>
      <c r="Q14" s="136"/>
      <c r="R14" s="129">
        <v>160</v>
      </c>
      <c r="S14" s="130"/>
    </row>
    <row r="15" spans="1:19" ht="35.1" customHeight="1" x14ac:dyDescent="0.25">
      <c r="A15" s="10">
        <v>0</v>
      </c>
      <c r="B15" s="7">
        <v>5</v>
      </c>
      <c r="C15" s="11">
        <v>13</v>
      </c>
      <c r="D15" s="21">
        <v>35</v>
      </c>
      <c r="E15" s="9" t="str">
        <f>Information!A15</f>
        <v>9:30</v>
      </c>
      <c r="F15" s="9" t="str">
        <f>Information!B15</f>
        <v>Gary Hahn (SS)</v>
      </c>
      <c r="G15" s="16">
        <f>Information!C15</f>
        <v>20.8</v>
      </c>
      <c r="H15" s="16">
        <f>Information!D15</f>
        <v>13</v>
      </c>
      <c r="I15" s="5"/>
      <c r="J15" s="154"/>
      <c r="K15" s="154"/>
      <c r="L15" s="154"/>
      <c r="M15" s="153"/>
      <c r="N15" s="153"/>
      <c r="O15" s="5"/>
      <c r="P15" s="135" t="s">
        <v>62</v>
      </c>
      <c r="Q15" s="136"/>
      <c r="R15" s="129">
        <v>50</v>
      </c>
      <c r="S15" s="130"/>
    </row>
    <row r="16" spans="1:19" ht="35.1" customHeight="1" x14ac:dyDescent="0.25">
      <c r="A16" s="10">
        <v>0</v>
      </c>
      <c r="B16" s="7">
        <v>5</v>
      </c>
      <c r="C16" s="11">
        <v>14</v>
      </c>
      <c r="D16" s="21">
        <v>17</v>
      </c>
      <c r="E16" s="9" t="str">
        <f>Information!A16</f>
        <v>9:30</v>
      </c>
      <c r="F16" s="9" t="str">
        <f>Information!B16</f>
        <v>Ron Couture (SS)</v>
      </c>
      <c r="G16" s="16">
        <f>Information!C16</f>
        <v>21.7</v>
      </c>
      <c r="H16" s="16">
        <f>Information!D16</f>
        <v>14</v>
      </c>
      <c r="I16" s="5"/>
      <c r="J16" s="154"/>
      <c r="K16" s="154"/>
      <c r="L16" s="154"/>
      <c r="M16" s="153"/>
      <c r="N16" s="153"/>
      <c r="O16" s="5"/>
      <c r="P16" s="135" t="s">
        <v>63</v>
      </c>
      <c r="Q16" s="136"/>
      <c r="R16" s="129">
        <v>520</v>
      </c>
      <c r="S16" s="130"/>
    </row>
    <row r="17" spans="1:19" ht="35.1" customHeight="1" x14ac:dyDescent="0.25">
      <c r="A17" s="10">
        <v>0</v>
      </c>
      <c r="B17" s="7">
        <v>5</v>
      </c>
      <c r="C17" s="11">
        <v>15</v>
      </c>
      <c r="D17" s="21">
        <v>31</v>
      </c>
      <c r="E17" s="9" t="str">
        <f>Information!A17</f>
        <v>9:30</v>
      </c>
      <c r="F17" s="9" t="str">
        <f>Information!B17</f>
        <v>Robert Freeburn (SS)</v>
      </c>
      <c r="G17" s="16">
        <f>Information!C17</f>
        <v>20.3</v>
      </c>
      <c r="H17" s="16">
        <f>Information!D17</f>
        <v>13</v>
      </c>
      <c r="I17" s="5"/>
      <c r="J17" s="161"/>
      <c r="K17" s="162"/>
      <c r="L17" s="163"/>
      <c r="M17" s="159"/>
      <c r="N17" s="160"/>
      <c r="O17" s="5"/>
      <c r="P17" s="135" t="s">
        <v>64</v>
      </c>
      <c r="Q17" s="136"/>
      <c r="R17" s="129">
        <v>0</v>
      </c>
      <c r="S17" s="130"/>
    </row>
    <row r="18" spans="1:19" ht="35.1" customHeight="1" thickBot="1" x14ac:dyDescent="0.3">
      <c r="A18" s="10">
        <v>0</v>
      </c>
      <c r="B18" s="7">
        <v>5</v>
      </c>
      <c r="C18" s="11">
        <v>16</v>
      </c>
      <c r="D18" s="21">
        <v>23</v>
      </c>
      <c r="E18" s="9" t="str">
        <f>Information!A18</f>
        <v>9:30</v>
      </c>
      <c r="F18" s="9" t="str">
        <f>Information!B18</f>
        <v>Dave Trout (SS)</v>
      </c>
      <c r="G18" s="16">
        <f>Information!C18</f>
        <v>24.8</v>
      </c>
      <c r="H18" s="16">
        <f>Information!D18</f>
        <v>17</v>
      </c>
      <c r="I18" s="5"/>
      <c r="J18" s="154"/>
      <c r="K18" s="154"/>
      <c r="L18" s="154"/>
      <c r="M18" s="153"/>
      <c r="N18" s="153"/>
      <c r="O18" s="5"/>
      <c r="P18" s="125" t="s">
        <v>65</v>
      </c>
      <c r="Q18" s="126"/>
      <c r="R18" s="131">
        <v>100</v>
      </c>
      <c r="S18" s="132"/>
    </row>
    <row r="19" spans="1:19" ht="35.1" customHeight="1" thickBot="1" x14ac:dyDescent="0.3">
      <c r="A19" s="10">
        <v>0</v>
      </c>
      <c r="B19" s="7">
        <v>0</v>
      </c>
      <c r="C19" s="11">
        <v>17</v>
      </c>
      <c r="D19" s="21">
        <v>36</v>
      </c>
      <c r="E19" s="9" t="str">
        <f>Information!A19</f>
        <v>9:39</v>
      </c>
      <c r="F19" s="9" t="str">
        <f>Information!B19</f>
        <v>Don Kilgo (SS)</v>
      </c>
      <c r="G19" s="16">
        <f>Information!C19</f>
        <v>20.6</v>
      </c>
      <c r="H19" s="16">
        <f>Information!D19</f>
        <v>13</v>
      </c>
      <c r="I19" s="5"/>
      <c r="J19" s="154"/>
      <c r="K19" s="154"/>
      <c r="L19" s="154"/>
      <c r="M19" s="153"/>
      <c r="N19" s="153"/>
      <c r="O19" s="5"/>
      <c r="P19" s="137" t="s">
        <v>6</v>
      </c>
      <c r="Q19" s="138"/>
      <c r="R19" s="139">
        <f>SUM(R13:S18)</f>
        <v>842</v>
      </c>
      <c r="S19" s="140"/>
    </row>
    <row r="20" spans="1:19" ht="35.1" customHeight="1" thickBot="1" x14ac:dyDescent="0.3">
      <c r="A20" s="10">
        <v>20</v>
      </c>
      <c r="B20" s="7">
        <v>5</v>
      </c>
      <c r="C20" s="11">
        <v>18</v>
      </c>
      <c r="D20" s="21">
        <v>3</v>
      </c>
      <c r="E20" s="9" t="str">
        <f>Information!A20</f>
        <v>9:39</v>
      </c>
      <c r="F20" s="9" t="str">
        <f>Information!B20</f>
        <v>Mark Fangman (SS)</v>
      </c>
      <c r="G20" s="16">
        <f>Information!C20</f>
        <v>25</v>
      </c>
      <c r="H20" s="16">
        <f>Information!D20</f>
        <v>17</v>
      </c>
      <c r="I20" s="5"/>
      <c r="J20" s="154"/>
      <c r="K20" s="154"/>
      <c r="L20" s="154"/>
      <c r="M20" s="153"/>
      <c r="N20" s="153"/>
      <c r="O20" s="5"/>
      <c r="P20" s="143"/>
      <c r="Q20" s="144"/>
      <c r="R20" s="141">
        <f>M29</f>
        <v>100</v>
      </c>
      <c r="S20" s="142"/>
    </row>
    <row r="21" spans="1:19" ht="35.1" customHeight="1" thickBot="1" x14ac:dyDescent="0.3">
      <c r="A21" s="10">
        <v>0</v>
      </c>
      <c r="B21" s="7">
        <v>5</v>
      </c>
      <c r="C21" s="11">
        <v>19</v>
      </c>
      <c r="D21" s="21">
        <v>21</v>
      </c>
      <c r="E21" s="9" t="str">
        <f>Information!A21</f>
        <v>9:39</v>
      </c>
      <c r="F21" s="9" t="str">
        <f>Information!B21</f>
        <v>Roger Fiets (SS)</v>
      </c>
      <c r="G21" s="16">
        <f>Information!C21</f>
        <v>25</v>
      </c>
      <c r="H21" s="16">
        <f>Information!D21</f>
        <v>17</v>
      </c>
      <c r="I21" s="5"/>
      <c r="J21" s="154"/>
      <c r="K21" s="154"/>
      <c r="L21" s="154"/>
      <c r="M21" s="153"/>
      <c r="N21" s="153"/>
      <c r="O21" s="5"/>
      <c r="P21" s="137" t="s">
        <v>66</v>
      </c>
      <c r="Q21" s="138"/>
      <c r="R21" s="139">
        <f>R19+R20</f>
        <v>942</v>
      </c>
      <c r="S21" s="140"/>
    </row>
    <row r="22" spans="1:19" ht="35.1" customHeight="1" x14ac:dyDescent="0.25">
      <c r="A22" s="10">
        <v>0</v>
      </c>
      <c r="B22" s="7">
        <v>5</v>
      </c>
      <c r="C22" s="11">
        <v>20</v>
      </c>
      <c r="D22" s="21">
        <v>27</v>
      </c>
      <c r="E22" s="9" t="str">
        <f>Information!A22</f>
        <v>9:39</v>
      </c>
      <c r="F22" s="9" t="str">
        <f>Information!B22</f>
        <v>Hayes Jones (SS)</v>
      </c>
      <c r="G22" s="16">
        <f>Information!C22</f>
        <v>23.7</v>
      </c>
      <c r="H22" s="16">
        <f>Information!D22</f>
        <v>16</v>
      </c>
      <c r="I22" s="5"/>
      <c r="J22" s="154"/>
      <c r="K22" s="154"/>
      <c r="L22" s="154"/>
      <c r="M22" s="153"/>
      <c r="N22" s="153"/>
      <c r="O22" s="5"/>
      <c r="P22" s="5"/>
      <c r="Q22" s="5"/>
      <c r="R22" s="5"/>
      <c r="S22" s="5"/>
    </row>
    <row r="23" spans="1:19" ht="35.1" customHeight="1" x14ac:dyDescent="0.25">
      <c r="A23" s="10">
        <v>20</v>
      </c>
      <c r="B23" s="7">
        <v>5</v>
      </c>
      <c r="C23" s="11">
        <v>21</v>
      </c>
      <c r="D23" s="21">
        <v>19</v>
      </c>
      <c r="E23" s="9" t="str">
        <f>Information!A23</f>
        <v>9:48</v>
      </c>
      <c r="F23" s="9" t="str">
        <f>Information!B23</f>
        <v>Chris Quinn (S)</v>
      </c>
      <c r="G23" s="16">
        <f>Information!C23</f>
        <v>7.9</v>
      </c>
      <c r="H23" s="16">
        <f>Information!D23</f>
        <v>4</v>
      </c>
      <c r="I23" s="5"/>
      <c r="J23" s="154"/>
      <c r="K23" s="154"/>
      <c r="L23" s="154"/>
      <c r="M23" s="153"/>
      <c r="N23" s="153"/>
      <c r="O23" s="5"/>
      <c r="P23" s="5"/>
      <c r="Q23" s="5"/>
      <c r="R23" s="5"/>
      <c r="S23" s="5"/>
    </row>
    <row r="24" spans="1:19" ht="35.1" customHeight="1" x14ac:dyDescent="0.25">
      <c r="A24" s="10">
        <v>20</v>
      </c>
      <c r="B24" s="7">
        <v>5</v>
      </c>
      <c r="C24" s="11">
        <v>22</v>
      </c>
      <c r="D24" s="21">
        <v>8</v>
      </c>
      <c r="E24" s="9" t="str">
        <f>Information!A24</f>
        <v>9:48</v>
      </c>
      <c r="F24" s="9" t="str">
        <f>Information!B24</f>
        <v>Art Sommerville (S)</v>
      </c>
      <c r="G24" s="16">
        <f>Information!C24</f>
        <v>13.7</v>
      </c>
      <c r="H24" s="16">
        <f>Information!D24</f>
        <v>10</v>
      </c>
      <c r="I24" s="5"/>
      <c r="J24" s="154"/>
      <c r="K24" s="154"/>
      <c r="L24" s="154"/>
      <c r="M24" s="153"/>
      <c r="N24" s="153"/>
      <c r="O24" s="5"/>
      <c r="P24" s="5"/>
      <c r="Q24" s="5"/>
      <c r="R24" s="5"/>
      <c r="S24" s="5"/>
    </row>
    <row r="25" spans="1:19" ht="35.1" customHeight="1" x14ac:dyDescent="0.25">
      <c r="A25" s="10">
        <v>20</v>
      </c>
      <c r="B25" s="7">
        <v>5</v>
      </c>
      <c r="C25" s="11">
        <v>23</v>
      </c>
      <c r="D25" s="21">
        <v>2</v>
      </c>
      <c r="E25" s="9" t="str">
        <f>Information!A25</f>
        <v>9:48</v>
      </c>
      <c r="F25" s="9" t="str">
        <f>Information!B25</f>
        <v>Tony Killingsworth</v>
      </c>
      <c r="G25" s="16">
        <f>Information!C25</f>
        <v>7.7</v>
      </c>
      <c r="H25" s="16">
        <f>Information!D25</f>
        <v>7</v>
      </c>
      <c r="I25" s="5"/>
      <c r="J25" s="154"/>
      <c r="K25" s="154"/>
      <c r="L25" s="154"/>
      <c r="M25" s="153"/>
      <c r="N25" s="153"/>
      <c r="O25" s="5"/>
      <c r="P25" s="5"/>
      <c r="Q25" s="5"/>
      <c r="R25" s="5"/>
      <c r="S25" s="5"/>
    </row>
    <row r="26" spans="1:19" ht="35.1" customHeight="1" x14ac:dyDescent="0.25">
      <c r="A26" s="10">
        <v>20</v>
      </c>
      <c r="B26" s="7">
        <v>5</v>
      </c>
      <c r="C26" s="11">
        <v>24</v>
      </c>
      <c r="D26" s="21">
        <v>7</v>
      </c>
      <c r="E26" s="9" t="str">
        <f>Information!A26</f>
        <v>9:48</v>
      </c>
      <c r="F26" s="9" t="str">
        <f>Information!B26</f>
        <v xml:space="preserve">Derek Schlageter </v>
      </c>
      <c r="G26" s="16">
        <f>Information!C26</f>
        <v>4.0999999999999996</v>
      </c>
      <c r="H26" s="16">
        <f>Information!D26</f>
        <v>3</v>
      </c>
      <c r="J26" s="154"/>
      <c r="K26" s="154"/>
      <c r="L26" s="154"/>
      <c r="M26" s="153"/>
      <c r="N26" s="153"/>
      <c r="P26" s="5"/>
      <c r="Q26" s="5"/>
      <c r="R26" s="5"/>
      <c r="S26" s="5"/>
    </row>
    <row r="27" spans="1:19" ht="35.1" customHeight="1" x14ac:dyDescent="0.25">
      <c r="A27" s="10">
        <v>20</v>
      </c>
      <c r="B27" s="7">
        <v>5</v>
      </c>
      <c r="C27" s="11">
        <v>25</v>
      </c>
      <c r="D27" s="21">
        <v>22</v>
      </c>
      <c r="E27" s="9" t="str">
        <f>Information!A27</f>
        <v>9:57</v>
      </c>
      <c r="F27" s="9" t="str">
        <f>Information!B27</f>
        <v>Nick Jacobi</v>
      </c>
      <c r="G27" s="16">
        <f>Information!C27</f>
        <v>-2.0299999999999998</v>
      </c>
      <c r="H27" s="16">
        <f>Information!D27</f>
        <v>-4</v>
      </c>
      <c r="J27" s="154"/>
      <c r="K27" s="154"/>
      <c r="L27" s="154"/>
      <c r="M27" s="153"/>
      <c r="N27" s="153"/>
    </row>
    <row r="28" spans="1:19" ht="35.1" customHeight="1" x14ac:dyDescent="0.25">
      <c r="A28" s="10">
        <v>20</v>
      </c>
      <c r="B28" s="7">
        <v>5</v>
      </c>
      <c r="C28" s="11">
        <v>26</v>
      </c>
      <c r="D28" s="21">
        <v>11</v>
      </c>
      <c r="E28" s="9" t="str">
        <f>Information!A28</f>
        <v>9:57</v>
      </c>
      <c r="F28" s="9" t="str">
        <f>Information!B28</f>
        <v>Gary Parks</v>
      </c>
      <c r="G28" s="16">
        <f>Information!C28</f>
        <v>7.2</v>
      </c>
      <c r="H28" s="16">
        <f>Information!D28</f>
        <v>7</v>
      </c>
      <c r="J28" s="184"/>
      <c r="K28" s="184"/>
      <c r="L28" s="184"/>
      <c r="M28" s="158"/>
      <c r="N28" s="158"/>
    </row>
    <row r="29" spans="1:19" ht="35.1" customHeight="1" thickBot="1" x14ac:dyDescent="0.3">
      <c r="A29" s="10">
        <v>20</v>
      </c>
      <c r="B29" s="7">
        <v>5</v>
      </c>
      <c r="C29" s="11">
        <v>27</v>
      </c>
      <c r="D29" s="21">
        <v>10</v>
      </c>
      <c r="E29" s="9" t="str">
        <f>Information!A29</f>
        <v>9:57</v>
      </c>
      <c r="F29" s="9" t="str">
        <f>Information!B29</f>
        <v>Christopher Keesee</v>
      </c>
      <c r="G29" s="16">
        <f>Information!C29</f>
        <v>7.4</v>
      </c>
      <c r="H29" s="16">
        <f>Information!D29</f>
        <v>7</v>
      </c>
      <c r="J29" s="181" t="s">
        <v>43</v>
      </c>
      <c r="K29" s="181"/>
      <c r="L29" s="181"/>
      <c r="M29" s="182">
        <v>100</v>
      </c>
      <c r="N29" s="182"/>
    </row>
    <row r="30" spans="1:19" ht="35.1" customHeight="1" thickBot="1" x14ac:dyDescent="0.3">
      <c r="A30" s="10">
        <v>20</v>
      </c>
      <c r="B30" s="7">
        <v>5</v>
      </c>
      <c r="C30" s="11">
        <v>28</v>
      </c>
      <c r="D30" s="21">
        <v>16</v>
      </c>
      <c r="E30" s="9" t="str">
        <f>Information!A30</f>
        <v>9:57</v>
      </c>
      <c r="F30" s="9" t="str">
        <f>Information!B30</f>
        <v>Richard Pickard (S)</v>
      </c>
      <c r="G30" s="16">
        <f>Information!C30</f>
        <v>7.8</v>
      </c>
      <c r="H30" s="16">
        <f>Information!D30</f>
        <v>4</v>
      </c>
      <c r="J30" s="148" t="s">
        <v>13</v>
      </c>
      <c r="K30" s="149"/>
      <c r="L30" s="149"/>
      <c r="M30" s="155">
        <f>SUM(M3:M29)</f>
        <v>357</v>
      </c>
      <c r="N30" s="156"/>
    </row>
    <row r="31" spans="1:19" ht="35.1" customHeight="1" x14ac:dyDescent="0.25">
      <c r="A31" s="10">
        <v>20</v>
      </c>
      <c r="B31" s="7">
        <v>0</v>
      </c>
      <c r="C31" s="11">
        <v>29</v>
      </c>
      <c r="D31" s="21">
        <v>1</v>
      </c>
      <c r="E31" s="9" t="str">
        <f>Information!A31</f>
        <v>10:06</v>
      </c>
      <c r="F31" s="9" t="str">
        <f>Information!B31</f>
        <v>Bob Olsen (SS)</v>
      </c>
      <c r="G31" s="16">
        <f>Information!C31</f>
        <v>7.97</v>
      </c>
      <c r="H31" s="16">
        <f>Information!D31</f>
        <v>1</v>
      </c>
      <c r="J31" s="12"/>
      <c r="K31" s="12"/>
      <c r="L31" s="12"/>
      <c r="M31" s="18"/>
      <c r="N31" s="5"/>
    </row>
    <row r="32" spans="1:19" ht="35.1" customHeight="1" x14ac:dyDescent="0.25">
      <c r="A32" s="10">
        <v>20</v>
      </c>
      <c r="B32" s="7">
        <v>0</v>
      </c>
      <c r="C32" s="11">
        <v>30</v>
      </c>
      <c r="D32" s="21">
        <v>18</v>
      </c>
      <c r="E32" s="9" t="str">
        <f>Information!A32</f>
        <v>10:06</v>
      </c>
      <c r="F32" s="9" t="str">
        <f>Information!B32</f>
        <v>Steve Klausman (SS)</v>
      </c>
      <c r="G32" s="16">
        <f>Information!C32</f>
        <v>6.2</v>
      </c>
      <c r="H32" s="16">
        <f>Information!D32</f>
        <v>-1</v>
      </c>
      <c r="J32" s="12"/>
      <c r="K32" s="12"/>
      <c r="L32" s="12"/>
      <c r="M32" s="18"/>
      <c r="N32" s="5"/>
    </row>
    <row r="33" spans="1:14" ht="35.1" customHeight="1" x14ac:dyDescent="0.25">
      <c r="A33" s="10">
        <v>20</v>
      </c>
      <c r="B33" s="7">
        <v>5</v>
      </c>
      <c r="C33" s="11">
        <v>31</v>
      </c>
      <c r="D33" s="21">
        <v>33</v>
      </c>
      <c r="E33" s="9" t="str">
        <f>Information!A33</f>
        <v>10:06</v>
      </c>
      <c r="F33" s="9" t="str">
        <f>Information!B33</f>
        <v>Ken Crooms (S)</v>
      </c>
      <c r="G33" s="16">
        <f>Information!C33</f>
        <v>5.0999999999999996</v>
      </c>
      <c r="H33" s="16">
        <f>Information!D33</f>
        <v>1</v>
      </c>
      <c r="J33" s="12"/>
      <c r="M33" s="20"/>
      <c r="N33" s="20"/>
    </row>
    <row r="34" spans="1:14" ht="35.1" customHeight="1" x14ac:dyDescent="0.25">
      <c r="A34" s="10">
        <v>0</v>
      </c>
      <c r="B34" s="7">
        <v>5</v>
      </c>
      <c r="C34" s="11">
        <v>32</v>
      </c>
      <c r="D34" s="21">
        <v>9</v>
      </c>
      <c r="E34" s="9" t="str">
        <f>Information!A34</f>
        <v>10:06</v>
      </c>
      <c r="F34" s="9" t="str">
        <f>Information!B34</f>
        <v>Mario Cuellar (S)</v>
      </c>
      <c r="G34" s="16">
        <f>Information!C34</f>
        <v>12.6</v>
      </c>
      <c r="H34" s="16">
        <f>Information!D34</f>
        <v>9</v>
      </c>
      <c r="J34" s="12"/>
      <c r="M34" s="20"/>
      <c r="N34" s="20"/>
    </row>
    <row r="35" spans="1:14" ht="35.1" customHeight="1" x14ac:dyDescent="0.25">
      <c r="A35" s="10">
        <v>0</v>
      </c>
      <c r="B35" s="7">
        <v>5</v>
      </c>
      <c r="C35" s="11">
        <v>33</v>
      </c>
      <c r="D35" s="21">
        <v>12</v>
      </c>
      <c r="E35" s="9" t="str">
        <f>Information!A35</f>
        <v>10:15</v>
      </c>
      <c r="F35" s="9" t="str">
        <f>Information!B35</f>
        <v>Barry Small (SS)</v>
      </c>
      <c r="G35" s="16">
        <f>Information!C35</f>
        <v>15.6</v>
      </c>
      <c r="H35" s="16">
        <f>Information!D35</f>
        <v>8</v>
      </c>
    </row>
    <row r="36" spans="1:14" ht="35.1" customHeight="1" x14ac:dyDescent="0.25">
      <c r="A36" s="10">
        <v>0</v>
      </c>
      <c r="B36" s="7">
        <v>5</v>
      </c>
      <c r="C36" s="11">
        <v>34</v>
      </c>
      <c r="D36" s="21">
        <v>32</v>
      </c>
      <c r="E36" s="9" t="str">
        <f>Information!A36</f>
        <v>10:15</v>
      </c>
      <c r="F36" s="9" t="str">
        <f>Information!B36</f>
        <v>John Thurston (S)</v>
      </c>
      <c r="G36" s="16">
        <f>Information!C36</f>
        <v>15.69</v>
      </c>
      <c r="H36" s="16">
        <f>Information!D36</f>
        <v>12</v>
      </c>
    </row>
    <row r="37" spans="1:14" ht="35.1" customHeight="1" x14ac:dyDescent="0.25">
      <c r="A37" s="10">
        <v>0</v>
      </c>
      <c r="B37" s="7">
        <v>5</v>
      </c>
      <c r="C37" s="11">
        <v>35</v>
      </c>
      <c r="D37" s="21">
        <v>20</v>
      </c>
      <c r="E37" s="9" t="str">
        <f>Information!A37</f>
        <v>10:15</v>
      </c>
      <c r="F37" s="9" t="str">
        <f>Information!B37</f>
        <v>Joel Evert (S)</v>
      </c>
      <c r="G37" s="16">
        <f>Information!C37</f>
        <v>20.6</v>
      </c>
      <c r="H37" s="16">
        <f>Information!D37</f>
        <v>17</v>
      </c>
    </row>
    <row r="38" spans="1:14" ht="35.1" customHeight="1" x14ac:dyDescent="0.25">
      <c r="A38" s="10">
        <v>20</v>
      </c>
      <c r="B38" s="7">
        <v>5</v>
      </c>
      <c r="C38" s="11">
        <v>36</v>
      </c>
      <c r="D38" s="21">
        <v>9</v>
      </c>
      <c r="E38" s="9" t="str">
        <f>Information!A38</f>
        <v>10:15</v>
      </c>
      <c r="F38" s="9" t="str">
        <f>Information!B38</f>
        <v>Drew Chapman (SS)</v>
      </c>
      <c r="G38" s="16">
        <f>Information!C38</f>
        <v>21.5</v>
      </c>
      <c r="H38" s="16">
        <f>Information!D38</f>
        <v>14</v>
      </c>
    </row>
    <row r="39" spans="1:14" ht="15.75" x14ac:dyDescent="0.25">
      <c r="A39" s="13">
        <f>SUM(A3:A38)</f>
        <v>380</v>
      </c>
      <c r="B39" s="13">
        <f>SUM(B3:B38)</f>
        <v>150</v>
      </c>
      <c r="C39" s="14">
        <v>36</v>
      </c>
      <c r="D39" s="15" t="s">
        <v>23</v>
      </c>
      <c r="E39" s="16"/>
      <c r="F39" s="16"/>
      <c r="G39" s="17"/>
      <c r="H39" s="5"/>
    </row>
  </sheetData>
  <mergeCells count="95">
    <mergeCell ref="J27:L27"/>
    <mergeCell ref="M27:N27"/>
    <mergeCell ref="J24:L24"/>
    <mergeCell ref="M24:N24"/>
    <mergeCell ref="J25:L25"/>
    <mergeCell ref="M25:N25"/>
    <mergeCell ref="J26:L26"/>
    <mergeCell ref="M26:N26"/>
    <mergeCell ref="M21:N21"/>
    <mergeCell ref="J22:L22"/>
    <mergeCell ref="M22:N22"/>
    <mergeCell ref="J23:L23"/>
    <mergeCell ref="M23:N23"/>
    <mergeCell ref="P2:S2"/>
    <mergeCell ref="J5:L5"/>
    <mergeCell ref="J6:L6"/>
    <mergeCell ref="M5:N5"/>
    <mergeCell ref="M6:N6"/>
    <mergeCell ref="R3:S3"/>
    <mergeCell ref="P3:Q3"/>
    <mergeCell ref="P5:Q5"/>
    <mergeCell ref="C2:D2"/>
    <mergeCell ref="M3:N3"/>
    <mergeCell ref="J14:L14"/>
    <mergeCell ref="J8:L8"/>
    <mergeCell ref="M8:N8"/>
    <mergeCell ref="J4:L4"/>
    <mergeCell ref="J7:L7"/>
    <mergeCell ref="J9:L9"/>
    <mergeCell ref="J29:L29"/>
    <mergeCell ref="M29:N29"/>
    <mergeCell ref="J13:L13"/>
    <mergeCell ref="J11:L11"/>
    <mergeCell ref="J12:L12"/>
    <mergeCell ref="M13:N13"/>
    <mergeCell ref="J16:L16"/>
    <mergeCell ref="M12:N12"/>
    <mergeCell ref="M11:N11"/>
    <mergeCell ref="J17:L17"/>
    <mergeCell ref="J28:L28"/>
    <mergeCell ref="J19:L19"/>
    <mergeCell ref="M19:N19"/>
    <mergeCell ref="J20:L20"/>
    <mergeCell ref="M20:N20"/>
    <mergeCell ref="J21:L21"/>
    <mergeCell ref="P10:Q10"/>
    <mergeCell ref="R10:S10"/>
    <mergeCell ref="M9:N9"/>
    <mergeCell ref="M10:N10"/>
    <mergeCell ref="M4:N4"/>
    <mergeCell ref="P6:Q6"/>
    <mergeCell ref="R6:S6"/>
    <mergeCell ref="P7:Q7"/>
    <mergeCell ref="R7:S7"/>
    <mergeCell ref="P8:Q8"/>
    <mergeCell ref="R8:S8"/>
    <mergeCell ref="R4:S4"/>
    <mergeCell ref="R5:S5"/>
    <mergeCell ref="P9:Q9"/>
    <mergeCell ref="R9:S9"/>
    <mergeCell ref="P4:Q4"/>
    <mergeCell ref="P11:Q11"/>
    <mergeCell ref="R11:S11"/>
    <mergeCell ref="J30:L30"/>
    <mergeCell ref="J2:N2"/>
    <mergeCell ref="M18:N18"/>
    <mergeCell ref="J18:L18"/>
    <mergeCell ref="J15:L15"/>
    <mergeCell ref="M15:N15"/>
    <mergeCell ref="M16:N16"/>
    <mergeCell ref="M30:N30"/>
    <mergeCell ref="M14:N14"/>
    <mergeCell ref="M7:N7"/>
    <mergeCell ref="M28:N28"/>
    <mergeCell ref="M17:N17"/>
    <mergeCell ref="J3:L3"/>
    <mergeCell ref="J10:L10"/>
    <mergeCell ref="P19:Q19"/>
    <mergeCell ref="R19:S19"/>
    <mergeCell ref="R20:S20"/>
    <mergeCell ref="R21:S21"/>
    <mergeCell ref="P21:Q21"/>
    <mergeCell ref="P20:Q20"/>
    <mergeCell ref="P18:Q18"/>
    <mergeCell ref="R13:S13"/>
    <mergeCell ref="R14:S14"/>
    <mergeCell ref="R15:S15"/>
    <mergeCell ref="R16:S16"/>
    <mergeCell ref="R17:S17"/>
    <mergeCell ref="R18:S18"/>
    <mergeCell ref="P13:Q13"/>
    <mergeCell ref="P14:Q14"/>
    <mergeCell ref="P15:Q15"/>
    <mergeCell ref="P16:Q16"/>
    <mergeCell ref="P17:Q17"/>
  </mergeCells>
  <printOptions horizontalCentered="1"/>
  <pageMargins left="0.25" right="0.25" top="0.75" bottom="0.2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zoomScale="90" zoomScaleNormal="90" workbookViewId="0">
      <selection activeCell="Q18" sqref="Q18"/>
    </sheetView>
  </sheetViews>
  <sheetFormatPr defaultRowHeight="33.950000000000003" customHeight="1" x14ac:dyDescent="0.25"/>
  <cols>
    <col min="1" max="5" width="7.7109375" style="32" customWidth="1"/>
    <col min="6" max="8" width="7.7109375" style="28" customWidth="1"/>
    <col min="9" max="23" width="7.7109375" style="32" customWidth="1"/>
    <col min="24" max="16384" width="9.140625" style="32"/>
  </cols>
  <sheetData>
    <row r="1" spans="1:24" ht="33.950000000000003" customHeight="1" thickBot="1" x14ac:dyDescent="0.3">
      <c r="A1" s="197" t="str">
        <f>PRINT!A1</f>
        <v>Stonebridge 03/05/26</v>
      </c>
      <c r="B1" s="197"/>
      <c r="C1" s="197"/>
      <c r="D1" s="197"/>
      <c r="E1" s="197"/>
      <c r="F1" s="197"/>
      <c r="G1" s="197"/>
      <c r="H1" s="197"/>
      <c r="I1" s="197"/>
      <c r="J1" s="197"/>
      <c r="K1" s="19"/>
      <c r="L1" s="36" t="s">
        <v>26</v>
      </c>
      <c r="M1" s="194"/>
      <c r="N1" s="195"/>
      <c r="O1" s="37"/>
      <c r="P1" s="36" t="s">
        <v>25</v>
      </c>
      <c r="Q1" s="192"/>
      <c r="R1" s="193"/>
      <c r="S1" s="37"/>
      <c r="T1" s="36" t="s">
        <v>27</v>
      </c>
      <c r="U1" s="194"/>
      <c r="V1" s="195"/>
    </row>
    <row r="2" spans="1:24" ht="33.950000000000003" customHeight="1" x14ac:dyDescent="0.25">
      <c r="A2" s="196"/>
      <c r="B2" s="196"/>
      <c r="C2" s="196"/>
      <c r="D2" s="196"/>
      <c r="E2" s="38"/>
      <c r="F2" s="38"/>
      <c r="G2" s="38"/>
      <c r="H2" s="38"/>
      <c r="I2" s="38"/>
      <c r="S2" s="39"/>
      <c r="U2" s="39"/>
    </row>
    <row r="3" spans="1:24" ht="33.950000000000003" customHeight="1" x14ac:dyDescent="0.25">
      <c r="A3" s="196"/>
      <c r="B3" s="196"/>
      <c r="C3" s="196"/>
      <c r="D3" s="196"/>
      <c r="E3" s="40">
        <v>1</v>
      </c>
      <c r="F3" s="40">
        <v>2</v>
      </c>
      <c r="G3" s="40">
        <v>3</v>
      </c>
      <c r="H3" s="40">
        <v>4</v>
      </c>
      <c r="I3" s="40">
        <v>5</v>
      </c>
      <c r="J3" s="40">
        <v>6</v>
      </c>
      <c r="K3" s="40">
        <v>7</v>
      </c>
      <c r="L3" s="40">
        <v>8</v>
      </c>
      <c r="M3" s="40">
        <v>9</v>
      </c>
      <c r="N3" s="40">
        <v>10</v>
      </c>
      <c r="O3" s="40">
        <v>11</v>
      </c>
      <c r="P3" s="40">
        <v>12</v>
      </c>
      <c r="Q3" s="40">
        <v>13</v>
      </c>
      <c r="R3" s="40">
        <v>14</v>
      </c>
      <c r="S3" s="40">
        <v>15</v>
      </c>
      <c r="T3" s="40">
        <v>16</v>
      </c>
      <c r="U3" s="40">
        <v>17</v>
      </c>
      <c r="V3" s="40">
        <v>18</v>
      </c>
      <c r="W3" s="38"/>
    </row>
    <row r="4" spans="1:24" ht="33.950000000000003" customHeight="1" x14ac:dyDescent="0.25">
      <c r="A4" s="4"/>
      <c r="B4" s="4"/>
      <c r="C4" s="200" t="s">
        <v>48</v>
      </c>
      <c r="D4" s="200"/>
      <c r="E4" s="41">
        <v>15</v>
      </c>
      <c r="F4" s="41">
        <v>3</v>
      </c>
      <c r="G4" s="41">
        <v>7</v>
      </c>
      <c r="H4" s="41">
        <v>1</v>
      </c>
      <c r="I4" s="41">
        <v>11</v>
      </c>
      <c r="J4" s="41">
        <v>9</v>
      </c>
      <c r="K4" s="41">
        <v>5</v>
      </c>
      <c r="L4" s="41">
        <v>13</v>
      </c>
      <c r="M4" s="41">
        <v>17</v>
      </c>
      <c r="N4" s="41">
        <v>12</v>
      </c>
      <c r="O4" s="41">
        <v>6</v>
      </c>
      <c r="P4" s="41">
        <v>16</v>
      </c>
      <c r="Q4" s="41">
        <v>2</v>
      </c>
      <c r="R4" s="41">
        <v>8</v>
      </c>
      <c r="S4" s="41">
        <v>14</v>
      </c>
      <c r="T4" s="41">
        <v>18</v>
      </c>
      <c r="U4" s="41">
        <v>4</v>
      </c>
      <c r="V4" s="41">
        <v>10</v>
      </c>
      <c r="W4" s="38"/>
    </row>
    <row r="5" spans="1:24" ht="33.950000000000003" customHeight="1" x14ac:dyDescent="0.25">
      <c r="A5" s="4"/>
      <c r="B5" s="4"/>
      <c r="C5" s="201" t="s">
        <v>46</v>
      </c>
      <c r="D5" s="201"/>
      <c r="E5" s="42">
        <v>4</v>
      </c>
      <c r="F5" s="42">
        <v>4</v>
      </c>
      <c r="G5" s="42">
        <v>4</v>
      </c>
      <c r="H5" s="42">
        <v>4</v>
      </c>
      <c r="I5" s="42">
        <v>5</v>
      </c>
      <c r="J5" s="42">
        <v>3</v>
      </c>
      <c r="K5" s="42">
        <v>4</v>
      </c>
      <c r="L5" s="42">
        <v>3</v>
      </c>
      <c r="M5" s="42">
        <v>5</v>
      </c>
      <c r="N5" s="42">
        <v>5</v>
      </c>
      <c r="O5" s="42">
        <v>4</v>
      </c>
      <c r="P5" s="42">
        <v>3</v>
      </c>
      <c r="Q5" s="42">
        <v>4</v>
      </c>
      <c r="R5" s="42">
        <v>4</v>
      </c>
      <c r="S5" s="42">
        <v>3</v>
      </c>
      <c r="T5" s="42">
        <v>5</v>
      </c>
      <c r="U5" s="42">
        <v>4</v>
      </c>
      <c r="V5" s="42">
        <v>4</v>
      </c>
      <c r="W5" s="43">
        <f>SUM(E5:V5)</f>
        <v>72</v>
      </c>
    </row>
    <row r="6" spans="1:24" s="48" customFormat="1" ht="33.950000000000003" customHeight="1" thickBot="1" x14ac:dyDescent="0.3">
      <c r="A6" s="44" t="s">
        <v>18</v>
      </c>
      <c r="B6" s="45"/>
      <c r="C6" s="45"/>
      <c r="D6" s="3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7" t="s">
        <v>47</v>
      </c>
      <c r="X6" s="47" t="s">
        <v>56</v>
      </c>
    </row>
    <row r="7" spans="1:24" ht="33.950000000000003" customHeight="1" thickBot="1" x14ac:dyDescent="0.3">
      <c r="A7" s="292" t="str">
        <f>PRINT!F3</f>
        <v>Wayne Walker (SS)</v>
      </c>
      <c r="B7" s="293"/>
      <c r="C7" s="293"/>
      <c r="D7" s="294">
        <f>PRINT!H3</f>
        <v>15</v>
      </c>
      <c r="E7" s="295">
        <v>5</v>
      </c>
      <c r="F7" s="296">
        <v>6</v>
      </c>
      <c r="G7" s="291">
        <v>4</v>
      </c>
      <c r="H7" s="297">
        <v>5</v>
      </c>
      <c r="I7" s="296">
        <v>6</v>
      </c>
      <c r="J7" s="303">
        <v>2</v>
      </c>
      <c r="K7" s="297">
        <v>5</v>
      </c>
      <c r="L7" s="296">
        <v>4</v>
      </c>
      <c r="M7" s="298">
        <v>5</v>
      </c>
      <c r="N7" s="295">
        <v>8</v>
      </c>
      <c r="O7" s="297">
        <v>7</v>
      </c>
      <c r="P7" s="291">
        <v>3</v>
      </c>
      <c r="Q7" s="297">
        <v>7</v>
      </c>
      <c r="R7" s="296">
        <v>7</v>
      </c>
      <c r="S7" s="291">
        <v>6</v>
      </c>
      <c r="T7" s="297">
        <v>6</v>
      </c>
      <c r="U7" s="297">
        <v>5</v>
      </c>
      <c r="V7" s="298">
        <v>5</v>
      </c>
      <c r="W7" s="299">
        <f>SUM(E7:V7)</f>
        <v>96</v>
      </c>
      <c r="X7" s="300">
        <f>IF(D7&gt;=$E$4,E7,IF(E7=$E$5+3,E7-1,E7))+IF(D7&gt;=$F$4,F7,IF(F7=$F$5+3,F7-1,F7))+IF(D7&gt;=$G$4,G7,IF(G7=$G$5+3,G7-1,G7))+IF(D7&gt;=$H$4,H7,IF(H7=$H$5+3,H7-1,H7))+IF(D7&gt;=$I$4,I7,IF(I7=$I$5+3,I7-1,I7))+IF(D7&gt;=$J$4,J7,IF(J7=$J$5+3,J7-1,J7))+IF(D7&gt;=$K$4,K7,IF(K7=$K$5+3,K7-1,K7))+IF(D7&gt;=$L$4,L7,IF(L7=$L$5+3,L7-1,L7))+IF(D7&gt;=$M$4,M7,IF(M7=$M$5+3,M7-1,M7))+IF(D7&gt;=$N$4,N7,IF(N7=$N$5+3,N7-1,N7))+IF(D7&gt;=$O$4,O7,IF(O7=$O$5+3,O7-1,O7))+IF(D7&gt;=$P$4,P7,IF(P7=$P$5+3,P7-1,P7))+IF(D7&gt;=$Q$4,Q7,IF(Q7=$Q$5+3,Q7-1,Q7))+IF(D7&gt;=$R$4,R7,IF(R7=$R$5+3,R7-1,R7))+IF(D7&gt;=$S$4,S7,IF(S7=$S$5+3,S7-1,S7))+IF(D7&gt;=$T$4,T7,IF(T7=$T$5+3,T7-1,T7))+IF(D7&gt;=$U$4,U7,IF(U7=$U$5+3,U7-1,U7))+IF(D7&gt;=$V$4,V7,IF(V7=$V$5+3,V7-1,V7))</f>
        <v>96</v>
      </c>
    </row>
    <row r="8" spans="1:24" ht="33.950000000000003" customHeight="1" thickBot="1" x14ac:dyDescent="0.3">
      <c r="A8" s="292" t="str">
        <f>PRINT!F4</f>
        <v>Garry Green (SS)</v>
      </c>
      <c r="B8" s="293"/>
      <c r="C8" s="293"/>
      <c r="D8" s="294">
        <f>PRINT!H4</f>
        <v>1</v>
      </c>
      <c r="E8" s="301">
        <v>3</v>
      </c>
      <c r="F8" s="296">
        <v>4</v>
      </c>
      <c r="G8" s="291">
        <v>4</v>
      </c>
      <c r="H8" s="297">
        <v>4</v>
      </c>
      <c r="I8" s="296">
        <v>6</v>
      </c>
      <c r="J8" s="291">
        <v>4</v>
      </c>
      <c r="K8" s="306">
        <v>4</v>
      </c>
      <c r="L8" s="296">
        <v>4</v>
      </c>
      <c r="M8" s="298">
        <v>6</v>
      </c>
      <c r="N8" s="295">
        <v>5</v>
      </c>
      <c r="O8" s="297">
        <v>4</v>
      </c>
      <c r="P8" s="291">
        <v>3</v>
      </c>
      <c r="Q8" s="297">
        <v>7</v>
      </c>
      <c r="R8" s="305">
        <v>4</v>
      </c>
      <c r="S8" s="303">
        <v>3</v>
      </c>
      <c r="T8" s="304">
        <v>4</v>
      </c>
      <c r="U8" s="297">
        <v>6</v>
      </c>
      <c r="V8" s="298">
        <v>5</v>
      </c>
      <c r="W8" s="299">
        <f>SUM(E8:V8)</f>
        <v>80</v>
      </c>
      <c r="X8" s="300">
        <f>IF(D8&gt;=$E$4,E8,IF(E8=$E$5+3,E8-1,E8))+IF(D8&gt;=$F$4,F8,IF(F8=$F$5+3,F8-1,F8))+IF(D8&gt;=$G$4,G8,IF(G8=$G$5+3,G8-1,G8))+IF(D8&gt;=$H$4,H8,IF(H8=$H$5+3,H8-1,H8))+IF(D8&gt;=$I$4,I8,IF(I8=$I$5+3,I8-1,I8))+IF(D8&gt;=$J$4,J8,IF(J8=$J$5+3,J8-1,J8))+IF(D8&gt;=$K$4,K8,IF(K8=$K$5+3,K8-1,K8))+IF(D8&gt;=$L$4,L8,IF(L8=$L$5+3,L8-1,L8))+IF(D8&gt;=$M$4,M8,IF(M8=$M$5+3,M8-1,M8))+IF(D8&gt;=$N$4,N8,IF(N8=$N$5+3,N8-1,N8))+IF(D8&gt;=$O$4,O8,IF(O8=$O$5+3,O8-1,O8))+IF(D8&gt;=$P$4,P8,IF(P8=$P$5+3,P8-1,P8))+IF(D8&gt;=$Q$4,Q8,IF(Q8=$Q$5+3,Q8-1,Q8))+IF(D8&gt;=$R$4,R8,IF(R8=$R$5+3,R8-1,R8))+IF(D8&gt;=$S$4,S8,IF(S8=$S$5+3,S8-1,S8))+IF(D8&gt;=$T$4,T8,IF(T8=$T$5+3,T8-1,T8))+IF(D8&gt;=$U$4,U8,IF(U8=$U$5+3,U8-1,U8))+IF(D8&gt;=$V$4,V8,IF(V8=$V$5+3,V8-1,V8))</f>
        <v>79</v>
      </c>
    </row>
    <row r="9" spans="1:24" ht="33.950000000000003" customHeight="1" thickBot="1" x14ac:dyDescent="0.3">
      <c r="A9" s="292" t="str">
        <f>PRINT!F5</f>
        <v>Chris Tucker (SS)</v>
      </c>
      <c r="B9" s="293"/>
      <c r="C9" s="293"/>
      <c r="D9" s="294">
        <f>PRINT!H5</f>
        <v>0</v>
      </c>
      <c r="E9" s="301">
        <v>3</v>
      </c>
      <c r="F9" s="296">
        <v>5</v>
      </c>
      <c r="G9" s="291">
        <v>4</v>
      </c>
      <c r="H9" s="297">
        <v>4</v>
      </c>
      <c r="I9" s="296">
        <v>6</v>
      </c>
      <c r="J9" s="291">
        <v>4</v>
      </c>
      <c r="K9" s="297">
        <v>5</v>
      </c>
      <c r="L9" s="296">
        <v>3</v>
      </c>
      <c r="M9" s="298">
        <v>5</v>
      </c>
      <c r="N9" s="301">
        <v>4</v>
      </c>
      <c r="O9" s="297">
        <v>4</v>
      </c>
      <c r="P9" s="291">
        <v>3</v>
      </c>
      <c r="Q9" s="306">
        <v>4</v>
      </c>
      <c r="R9" s="296">
        <v>5</v>
      </c>
      <c r="S9" s="303">
        <v>3</v>
      </c>
      <c r="T9" s="297">
        <v>5</v>
      </c>
      <c r="U9" s="306">
        <v>4</v>
      </c>
      <c r="V9" s="298">
        <v>4</v>
      </c>
      <c r="W9" s="299">
        <f t="shared" ref="W9:W42" si="0">SUM(E9:V9)</f>
        <v>75</v>
      </c>
      <c r="X9" s="300">
        <f t="shared" ref="X9:X42" si="1">IF(D9&gt;=$E$4,E9,IF(E9=$E$5+3,E9-1,E9))+IF(D9&gt;=$F$4,F9,IF(F9=$F$5+3,F9-1,F9))+IF(D9&gt;=$G$4,G9,IF(G9=$G$5+3,G9-1,G9))+IF(D9&gt;=$H$4,H9,IF(H9=$H$5+3,H9-1,H9))+IF(D9&gt;=$I$4,I9,IF(I9=$I$5+3,I9-1,I9))+IF(D9&gt;=$J$4,J9,IF(J9=$J$5+3,J9-1,J9))+IF(D9&gt;=$K$4,K9,IF(K9=$K$5+3,K9-1,K9))+IF(D9&gt;=$L$4,L9,IF(L9=$L$5+3,L9-1,L9))+IF(D9&gt;=$M$4,M9,IF(M9=$M$5+3,M9-1,M9))+IF(D9&gt;=$N$4,N9,IF(N9=$N$5+3,N9-1,N9))+IF(D9&gt;=$O$4,O9,IF(O9=$O$5+3,O9-1,O9))+IF(D9&gt;=$P$4,P9,IF(P9=$P$5+3,P9-1,P9))+IF(D9&gt;=$Q$4,Q9,IF(Q9=$Q$5+3,Q9-1,Q9))+IF(D9&gt;=$R$4,R9,IF(R9=$R$5+3,R9-1,R9))+IF(D9&gt;=$S$4,S9,IF(S9=$S$5+3,S9-1,S9))+IF(D9&gt;=$T$4,T9,IF(T9=$T$5+3,T9-1,T9))+IF(D9&gt;=$U$4,U9,IF(U9=$U$5+3,U9-1,U9))+IF(D9&gt;=$V$4,V9,IF(V9=$V$5+3,V9-1,V9))</f>
        <v>75</v>
      </c>
    </row>
    <row r="10" spans="1:24" ht="33.950000000000003" customHeight="1" thickBot="1" x14ac:dyDescent="0.3">
      <c r="A10" s="292" t="str">
        <f>PRINT!F6</f>
        <v>Pat Slovonic (S)</v>
      </c>
      <c r="B10" s="293"/>
      <c r="C10" s="293"/>
      <c r="D10" s="294">
        <f>PRINT!H6</f>
        <v>-1</v>
      </c>
      <c r="E10" s="295">
        <v>3</v>
      </c>
      <c r="F10" s="296">
        <v>4</v>
      </c>
      <c r="G10" s="291">
        <v>4</v>
      </c>
      <c r="H10" s="297">
        <v>4</v>
      </c>
      <c r="I10" s="296">
        <v>5</v>
      </c>
      <c r="J10" s="291">
        <v>3</v>
      </c>
      <c r="K10" s="306">
        <v>4</v>
      </c>
      <c r="L10" s="296">
        <v>3</v>
      </c>
      <c r="M10" s="307">
        <v>4</v>
      </c>
      <c r="N10" s="295">
        <v>5</v>
      </c>
      <c r="O10" s="297">
        <v>5</v>
      </c>
      <c r="P10" s="291">
        <v>3</v>
      </c>
      <c r="Q10" s="306">
        <v>4</v>
      </c>
      <c r="R10" s="296">
        <v>5</v>
      </c>
      <c r="S10" s="291">
        <v>3</v>
      </c>
      <c r="T10" s="297">
        <v>5</v>
      </c>
      <c r="U10" s="297">
        <v>5</v>
      </c>
      <c r="V10" s="298">
        <v>4</v>
      </c>
      <c r="W10" s="299">
        <f t="shared" si="0"/>
        <v>73</v>
      </c>
      <c r="X10" s="300">
        <f t="shared" si="1"/>
        <v>73</v>
      </c>
    </row>
    <row r="11" spans="1:24" ht="33.950000000000003" customHeight="1" thickBot="1" x14ac:dyDescent="0.3">
      <c r="A11" s="292" t="str">
        <f>PRINT!F7</f>
        <v>Bruce Parrish (S)</v>
      </c>
      <c r="B11" s="293"/>
      <c r="C11" s="293"/>
      <c r="D11" s="294">
        <f>PRINT!H7</f>
        <v>1</v>
      </c>
      <c r="E11" s="295">
        <v>4</v>
      </c>
      <c r="F11" s="296">
        <v>4</v>
      </c>
      <c r="G11" s="291">
        <v>5</v>
      </c>
      <c r="H11" s="297">
        <v>6</v>
      </c>
      <c r="I11" s="296">
        <v>5</v>
      </c>
      <c r="J11" s="291">
        <v>3</v>
      </c>
      <c r="K11" s="297">
        <v>4</v>
      </c>
      <c r="L11" s="296">
        <v>4</v>
      </c>
      <c r="M11" s="298">
        <v>6</v>
      </c>
      <c r="N11" s="295">
        <v>6</v>
      </c>
      <c r="O11" s="297">
        <v>4</v>
      </c>
      <c r="P11" s="291">
        <v>3</v>
      </c>
      <c r="Q11" s="297">
        <v>4</v>
      </c>
      <c r="R11" s="305">
        <v>4</v>
      </c>
      <c r="S11" s="291">
        <v>4</v>
      </c>
      <c r="T11" s="297">
        <v>5</v>
      </c>
      <c r="U11" s="297">
        <v>5</v>
      </c>
      <c r="V11" s="298">
        <v>5</v>
      </c>
      <c r="W11" s="299">
        <f t="shared" si="0"/>
        <v>81</v>
      </c>
      <c r="X11" s="300">
        <f t="shared" si="1"/>
        <v>81</v>
      </c>
    </row>
    <row r="12" spans="1:24" ht="33.950000000000003" customHeight="1" thickBot="1" x14ac:dyDescent="0.3">
      <c r="A12" s="198" t="str">
        <f>PRINT!F8</f>
        <v>Randy Weller (SS)</v>
      </c>
      <c r="B12" s="199"/>
      <c r="C12" s="199"/>
      <c r="D12" s="25">
        <f>PRINT!H8</f>
        <v>19</v>
      </c>
      <c r="E12" s="49">
        <v>5</v>
      </c>
      <c r="F12" s="50">
        <v>5</v>
      </c>
      <c r="G12" s="51">
        <v>5</v>
      </c>
      <c r="H12" s="52">
        <v>5</v>
      </c>
      <c r="I12" s="50">
        <v>8</v>
      </c>
      <c r="J12" s="51">
        <v>3</v>
      </c>
      <c r="K12" s="52">
        <v>7</v>
      </c>
      <c r="L12" s="50">
        <v>4</v>
      </c>
      <c r="M12" s="53">
        <v>8</v>
      </c>
      <c r="N12" s="49">
        <v>8</v>
      </c>
      <c r="O12" s="52">
        <v>7</v>
      </c>
      <c r="P12" s="51">
        <v>3</v>
      </c>
      <c r="Q12" s="52">
        <v>5</v>
      </c>
      <c r="R12" s="50">
        <v>6</v>
      </c>
      <c r="S12" s="51">
        <v>6</v>
      </c>
      <c r="T12" s="52">
        <v>7</v>
      </c>
      <c r="U12" s="52">
        <v>6</v>
      </c>
      <c r="V12" s="53">
        <v>4</v>
      </c>
      <c r="W12" s="54">
        <f t="shared" si="0"/>
        <v>102</v>
      </c>
      <c r="X12" s="55">
        <f t="shared" si="1"/>
        <v>102</v>
      </c>
    </row>
    <row r="13" spans="1:24" ht="33.950000000000003" customHeight="1" thickBot="1" x14ac:dyDescent="0.3">
      <c r="A13" s="198" t="str">
        <f>PRINT!F9</f>
        <v>Greg Zelnik</v>
      </c>
      <c r="B13" s="199"/>
      <c r="C13" s="199"/>
      <c r="D13" s="25">
        <f>PRINT!H9</f>
        <v>8</v>
      </c>
      <c r="E13" s="49">
        <v>4</v>
      </c>
      <c r="F13" s="50">
        <v>5</v>
      </c>
      <c r="G13" s="51">
        <v>4</v>
      </c>
      <c r="H13" s="52">
        <v>4</v>
      </c>
      <c r="I13" s="50">
        <v>4</v>
      </c>
      <c r="J13" s="51">
        <v>5</v>
      </c>
      <c r="K13" s="52">
        <v>4</v>
      </c>
      <c r="L13" s="50">
        <v>4</v>
      </c>
      <c r="M13" s="53">
        <v>8</v>
      </c>
      <c r="N13" s="49">
        <v>4</v>
      </c>
      <c r="O13" s="52">
        <v>6</v>
      </c>
      <c r="P13" s="51">
        <v>3</v>
      </c>
      <c r="Q13" s="52">
        <v>5</v>
      </c>
      <c r="R13" s="50">
        <v>5</v>
      </c>
      <c r="S13" s="51">
        <v>3</v>
      </c>
      <c r="T13" s="52">
        <v>5</v>
      </c>
      <c r="U13" s="52">
        <v>4</v>
      </c>
      <c r="V13" s="53">
        <v>4</v>
      </c>
      <c r="W13" s="54">
        <f t="shared" si="0"/>
        <v>81</v>
      </c>
      <c r="X13" s="55">
        <f t="shared" si="1"/>
        <v>80</v>
      </c>
    </row>
    <row r="14" spans="1:24" ht="33.950000000000003" customHeight="1" thickBot="1" x14ac:dyDescent="0.3">
      <c r="A14" s="292" t="str">
        <f>PRINT!F10</f>
        <v>Bill Kenney (S)</v>
      </c>
      <c r="B14" s="293"/>
      <c r="C14" s="293"/>
      <c r="D14" s="294">
        <f>PRINT!H10</f>
        <v>5</v>
      </c>
      <c r="E14" s="295">
        <v>4</v>
      </c>
      <c r="F14" s="296">
        <v>5</v>
      </c>
      <c r="G14" s="291">
        <v>4</v>
      </c>
      <c r="H14" s="297">
        <v>5</v>
      </c>
      <c r="I14" s="296">
        <v>6</v>
      </c>
      <c r="J14" s="291">
        <v>3</v>
      </c>
      <c r="K14" s="297">
        <v>5</v>
      </c>
      <c r="L14" s="296">
        <v>6</v>
      </c>
      <c r="M14" s="298">
        <v>6</v>
      </c>
      <c r="N14" s="295">
        <v>5</v>
      </c>
      <c r="O14" s="297">
        <v>5</v>
      </c>
      <c r="P14" s="291">
        <v>3</v>
      </c>
      <c r="Q14" s="297">
        <v>5</v>
      </c>
      <c r="R14" s="296">
        <v>4</v>
      </c>
      <c r="S14" s="291">
        <v>3</v>
      </c>
      <c r="T14" s="297">
        <v>5</v>
      </c>
      <c r="U14" s="297">
        <v>5</v>
      </c>
      <c r="V14" s="298">
        <v>5</v>
      </c>
      <c r="W14" s="299">
        <f t="shared" si="0"/>
        <v>84</v>
      </c>
      <c r="X14" s="300">
        <f t="shared" si="1"/>
        <v>83</v>
      </c>
    </row>
    <row r="15" spans="1:24" ht="33.950000000000003" customHeight="1" thickBot="1" x14ac:dyDescent="0.3">
      <c r="A15" s="198" t="str">
        <f>PRINT!F11</f>
        <v>Deno Pourlos</v>
      </c>
      <c r="B15" s="199"/>
      <c r="C15" s="199"/>
      <c r="D15" s="25">
        <f>PRINT!H11</f>
        <v>13</v>
      </c>
      <c r="E15" s="49">
        <v>4</v>
      </c>
      <c r="F15" s="50">
        <v>5</v>
      </c>
      <c r="G15" s="51">
        <v>5</v>
      </c>
      <c r="H15" s="52">
        <v>7</v>
      </c>
      <c r="I15" s="50">
        <v>5</v>
      </c>
      <c r="J15" s="51">
        <v>6</v>
      </c>
      <c r="K15" s="52">
        <v>6</v>
      </c>
      <c r="L15" s="50">
        <v>5</v>
      </c>
      <c r="M15" s="53">
        <v>5</v>
      </c>
      <c r="N15" s="49">
        <v>5</v>
      </c>
      <c r="O15" s="52">
        <v>6</v>
      </c>
      <c r="P15" s="51">
        <v>4</v>
      </c>
      <c r="Q15" s="52">
        <v>5</v>
      </c>
      <c r="R15" s="50">
        <v>5</v>
      </c>
      <c r="S15" s="51">
        <v>5</v>
      </c>
      <c r="T15" s="52">
        <v>6</v>
      </c>
      <c r="U15" s="52">
        <v>5</v>
      </c>
      <c r="V15" s="53">
        <v>5</v>
      </c>
      <c r="W15" s="54">
        <f t="shared" si="0"/>
        <v>94</v>
      </c>
      <c r="X15" s="55">
        <f t="shared" si="1"/>
        <v>94</v>
      </c>
    </row>
    <row r="16" spans="1:24" ht="33.950000000000003" customHeight="1" thickBot="1" x14ac:dyDescent="0.3">
      <c r="A16" s="198" t="str">
        <f>PRINT!F12</f>
        <v>Fred Ripka (S)</v>
      </c>
      <c r="B16" s="199"/>
      <c r="C16" s="199"/>
      <c r="D16" s="25">
        <f>PRINT!H12</f>
        <v>7</v>
      </c>
      <c r="E16" s="49">
        <v>4</v>
      </c>
      <c r="F16" s="50">
        <v>5</v>
      </c>
      <c r="G16" s="51">
        <v>4</v>
      </c>
      <c r="H16" s="52">
        <v>4</v>
      </c>
      <c r="I16" s="50">
        <v>5</v>
      </c>
      <c r="J16" s="51">
        <v>3</v>
      </c>
      <c r="K16" s="52">
        <v>5</v>
      </c>
      <c r="L16" s="50">
        <v>3</v>
      </c>
      <c r="M16" s="53">
        <v>5</v>
      </c>
      <c r="N16" s="49">
        <v>7</v>
      </c>
      <c r="O16" s="52">
        <v>5</v>
      </c>
      <c r="P16" s="51">
        <v>3</v>
      </c>
      <c r="Q16" s="52">
        <v>5</v>
      </c>
      <c r="R16" s="50">
        <v>6</v>
      </c>
      <c r="S16" s="51">
        <v>3</v>
      </c>
      <c r="T16" s="52">
        <v>5</v>
      </c>
      <c r="U16" s="52">
        <v>5</v>
      </c>
      <c r="V16" s="53">
        <v>4</v>
      </c>
      <c r="W16" s="54">
        <f t="shared" si="0"/>
        <v>81</v>
      </c>
      <c r="X16" s="55">
        <f t="shared" si="1"/>
        <v>81</v>
      </c>
    </row>
    <row r="17" spans="1:24" ht="33.950000000000003" customHeight="1" thickBot="1" x14ac:dyDescent="0.3">
      <c r="A17" s="198" t="str">
        <f>PRINT!F13</f>
        <v>Mike Shinder (S)</v>
      </c>
      <c r="B17" s="199"/>
      <c r="C17" s="199"/>
      <c r="D17" s="25">
        <f>PRINT!H13</f>
        <v>17</v>
      </c>
      <c r="E17" s="49">
        <v>4</v>
      </c>
      <c r="F17" s="50">
        <v>4</v>
      </c>
      <c r="G17" s="51">
        <v>4</v>
      </c>
      <c r="H17" s="52">
        <v>5</v>
      </c>
      <c r="I17" s="50">
        <v>5</v>
      </c>
      <c r="J17" s="51">
        <v>3</v>
      </c>
      <c r="K17" s="52">
        <v>7</v>
      </c>
      <c r="L17" s="50">
        <v>3</v>
      </c>
      <c r="M17" s="53">
        <v>8</v>
      </c>
      <c r="N17" s="49">
        <v>7</v>
      </c>
      <c r="O17" s="52">
        <v>7</v>
      </c>
      <c r="P17" s="51">
        <v>3</v>
      </c>
      <c r="Q17" s="52">
        <v>4</v>
      </c>
      <c r="R17" s="50">
        <v>7</v>
      </c>
      <c r="S17" s="51">
        <v>4</v>
      </c>
      <c r="T17" s="52">
        <v>8</v>
      </c>
      <c r="U17" s="52">
        <v>5</v>
      </c>
      <c r="V17" s="53">
        <v>5</v>
      </c>
      <c r="W17" s="54">
        <f t="shared" si="0"/>
        <v>93</v>
      </c>
      <c r="X17" s="55">
        <f t="shared" si="1"/>
        <v>92</v>
      </c>
    </row>
    <row r="18" spans="1:24" ht="33.950000000000003" customHeight="1" thickBot="1" x14ac:dyDescent="0.3">
      <c r="A18" s="198" t="str">
        <f>PRINT!F14</f>
        <v>Donn Kinzle (S)</v>
      </c>
      <c r="B18" s="199"/>
      <c r="C18" s="199"/>
      <c r="D18" s="25">
        <f>PRINT!H14</f>
        <v>16</v>
      </c>
      <c r="E18" s="49">
        <v>5</v>
      </c>
      <c r="F18" s="50">
        <v>6</v>
      </c>
      <c r="G18" s="51">
        <v>7</v>
      </c>
      <c r="H18" s="52">
        <v>5</v>
      </c>
      <c r="I18" s="50">
        <v>7</v>
      </c>
      <c r="J18" s="51">
        <v>3</v>
      </c>
      <c r="K18" s="52">
        <v>5</v>
      </c>
      <c r="L18" s="50">
        <v>4</v>
      </c>
      <c r="M18" s="53">
        <v>6</v>
      </c>
      <c r="N18" s="49">
        <v>8</v>
      </c>
      <c r="O18" s="52">
        <v>5</v>
      </c>
      <c r="P18" s="51">
        <v>4</v>
      </c>
      <c r="Q18" s="52">
        <v>5</v>
      </c>
      <c r="R18" s="50">
        <v>7</v>
      </c>
      <c r="S18" s="51">
        <v>5</v>
      </c>
      <c r="T18" s="52">
        <v>5</v>
      </c>
      <c r="U18" s="52">
        <v>5</v>
      </c>
      <c r="V18" s="53">
        <v>7</v>
      </c>
      <c r="W18" s="54">
        <f t="shared" si="0"/>
        <v>99</v>
      </c>
      <c r="X18" s="55">
        <f t="shared" si="1"/>
        <v>99</v>
      </c>
    </row>
    <row r="19" spans="1:24" ht="33.950000000000003" customHeight="1" thickBot="1" x14ac:dyDescent="0.3">
      <c r="A19" s="198" t="str">
        <f>PRINT!F15</f>
        <v>Gary Hahn (SS)</v>
      </c>
      <c r="B19" s="199"/>
      <c r="C19" s="199"/>
      <c r="D19" s="25">
        <f>PRINT!H15</f>
        <v>13</v>
      </c>
      <c r="E19" s="49">
        <v>6</v>
      </c>
      <c r="F19" s="50">
        <v>5</v>
      </c>
      <c r="G19" s="51">
        <v>4</v>
      </c>
      <c r="H19" s="52">
        <v>4</v>
      </c>
      <c r="I19" s="50">
        <v>8</v>
      </c>
      <c r="J19" s="51">
        <v>4</v>
      </c>
      <c r="K19" s="52">
        <v>7</v>
      </c>
      <c r="L19" s="50">
        <v>4</v>
      </c>
      <c r="M19" s="53">
        <v>7</v>
      </c>
      <c r="N19" s="49">
        <v>6</v>
      </c>
      <c r="O19" s="52">
        <v>6</v>
      </c>
      <c r="P19" s="51">
        <v>5</v>
      </c>
      <c r="Q19" s="52">
        <v>6</v>
      </c>
      <c r="R19" s="50">
        <v>6</v>
      </c>
      <c r="S19" s="51">
        <v>4</v>
      </c>
      <c r="T19" s="52">
        <v>6</v>
      </c>
      <c r="U19" s="52">
        <v>6</v>
      </c>
      <c r="V19" s="53">
        <v>4</v>
      </c>
      <c r="W19" s="54">
        <f t="shared" si="0"/>
        <v>98</v>
      </c>
      <c r="X19" s="55">
        <f t="shared" si="1"/>
        <v>98</v>
      </c>
    </row>
    <row r="20" spans="1:24" ht="33.950000000000003" customHeight="1" thickBot="1" x14ac:dyDescent="0.3">
      <c r="A20" s="198" t="str">
        <f>PRINT!F16</f>
        <v>Ron Couture (SS)</v>
      </c>
      <c r="B20" s="199"/>
      <c r="C20" s="199"/>
      <c r="D20" s="25">
        <f>PRINT!H16</f>
        <v>14</v>
      </c>
      <c r="E20" s="49">
        <v>5</v>
      </c>
      <c r="F20" s="50">
        <v>5</v>
      </c>
      <c r="G20" s="51">
        <v>5</v>
      </c>
      <c r="H20" s="52">
        <v>6</v>
      </c>
      <c r="I20" s="50">
        <v>6</v>
      </c>
      <c r="J20" s="51">
        <v>4</v>
      </c>
      <c r="K20" s="52">
        <v>7</v>
      </c>
      <c r="L20" s="50">
        <v>3</v>
      </c>
      <c r="M20" s="53">
        <v>6</v>
      </c>
      <c r="N20" s="49">
        <v>8</v>
      </c>
      <c r="O20" s="52">
        <v>5</v>
      </c>
      <c r="P20" s="51">
        <v>4</v>
      </c>
      <c r="Q20" s="52">
        <v>6</v>
      </c>
      <c r="R20" s="50">
        <v>7</v>
      </c>
      <c r="S20" s="51">
        <v>5</v>
      </c>
      <c r="T20" s="52">
        <v>7</v>
      </c>
      <c r="U20" s="52">
        <v>5</v>
      </c>
      <c r="V20" s="53">
        <v>3</v>
      </c>
      <c r="W20" s="54">
        <f t="shared" si="0"/>
        <v>97</v>
      </c>
      <c r="X20" s="55">
        <f t="shared" si="1"/>
        <v>97</v>
      </c>
    </row>
    <row r="21" spans="1:24" ht="33.950000000000003" customHeight="1" thickBot="1" x14ac:dyDescent="0.3">
      <c r="A21" s="198" t="str">
        <f>PRINT!F17</f>
        <v>Robert Freeburn (SS)</v>
      </c>
      <c r="B21" s="199"/>
      <c r="C21" s="199"/>
      <c r="D21" s="25">
        <f>PRINT!H17</f>
        <v>13</v>
      </c>
      <c r="E21" s="49">
        <v>5</v>
      </c>
      <c r="F21" s="50">
        <v>5</v>
      </c>
      <c r="G21" s="51">
        <v>4</v>
      </c>
      <c r="H21" s="52">
        <v>6</v>
      </c>
      <c r="I21" s="50">
        <v>6</v>
      </c>
      <c r="J21" s="51">
        <v>3</v>
      </c>
      <c r="K21" s="52">
        <v>4</v>
      </c>
      <c r="L21" s="50">
        <v>4</v>
      </c>
      <c r="M21" s="53">
        <v>6</v>
      </c>
      <c r="N21" s="49">
        <v>7</v>
      </c>
      <c r="O21" s="52">
        <v>4</v>
      </c>
      <c r="P21" s="51">
        <v>3</v>
      </c>
      <c r="Q21" s="52">
        <v>5</v>
      </c>
      <c r="R21" s="50">
        <v>5</v>
      </c>
      <c r="S21" s="51">
        <v>4</v>
      </c>
      <c r="T21" s="52">
        <v>7</v>
      </c>
      <c r="U21" s="52">
        <v>6</v>
      </c>
      <c r="V21" s="53">
        <v>4</v>
      </c>
      <c r="W21" s="54">
        <f t="shared" si="0"/>
        <v>88</v>
      </c>
      <c r="X21" s="55">
        <f t="shared" si="1"/>
        <v>88</v>
      </c>
    </row>
    <row r="22" spans="1:24" ht="33.950000000000003" customHeight="1" thickBot="1" x14ac:dyDescent="0.3">
      <c r="A22" s="198" t="str">
        <f>PRINT!F18</f>
        <v>Dave Trout (SS)</v>
      </c>
      <c r="B22" s="199"/>
      <c r="C22" s="199"/>
      <c r="D22" s="25">
        <f>PRINT!H18</f>
        <v>17</v>
      </c>
      <c r="E22" s="49">
        <v>6</v>
      </c>
      <c r="F22" s="50">
        <v>3</v>
      </c>
      <c r="G22" s="51">
        <v>5</v>
      </c>
      <c r="H22" s="52">
        <v>4</v>
      </c>
      <c r="I22" s="50">
        <v>6</v>
      </c>
      <c r="J22" s="51">
        <v>3</v>
      </c>
      <c r="K22" s="52">
        <v>5</v>
      </c>
      <c r="L22" s="50">
        <v>4</v>
      </c>
      <c r="M22" s="53">
        <v>6</v>
      </c>
      <c r="N22" s="49">
        <v>7</v>
      </c>
      <c r="O22" s="52">
        <v>5</v>
      </c>
      <c r="P22" s="51">
        <v>5</v>
      </c>
      <c r="Q22" s="52">
        <v>5</v>
      </c>
      <c r="R22" s="50">
        <v>5</v>
      </c>
      <c r="S22" s="51">
        <v>5</v>
      </c>
      <c r="T22" s="52">
        <v>6</v>
      </c>
      <c r="U22" s="52">
        <v>5</v>
      </c>
      <c r="V22" s="53">
        <v>5</v>
      </c>
      <c r="W22" s="54">
        <f t="shared" si="0"/>
        <v>90</v>
      </c>
      <c r="X22" s="55">
        <f t="shared" si="1"/>
        <v>90</v>
      </c>
    </row>
    <row r="23" spans="1:24" ht="33.950000000000003" customHeight="1" thickBot="1" x14ac:dyDescent="0.3">
      <c r="A23" s="198" t="str">
        <f>PRINT!F19</f>
        <v>Don Kilgo (SS)</v>
      </c>
      <c r="B23" s="199"/>
      <c r="C23" s="199"/>
      <c r="D23" s="25">
        <f>PRINT!H19</f>
        <v>13</v>
      </c>
      <c r="E23" s="49">
        <v>5</v>
      </c>
      <c r="F23" s="50">
        <v>5</v>
      </c>
      <c r="G23" s="51">
        <v>6</v>
      </c>
      <c r="H23" s="52">
        <v>6</v>
      </c>
      <c r="I23" s="50">
        <v>5</v>
      </c>
      <c r="J23" s="51">
        <v>4</v>
      </c>
      <c r="K23" s="52">
        <v>7</v>
      </c>
      <c r="L23" s="50">
        <v>4</v>
      </c>
      <c r="M23" s="53">
        <v>5</v>
      </c>
      <c r="N23" s="49">
        <v>7</v>
      </c>
      <c r="O23" s="52">
        <v>5</v>
      </c>
      <c r="P23" s="51">
        <v>3</v>
      </c>
      <c r="Q23" s="52">
        <v>5</v>
      </c>
      <c r="R23" s="50">
        <v>7</v>
      </c>
      <c r="S23" s="51">
        <v>4</v>
      </c>
      <c r="T23" s="52">
        <v>4</v>
      </c>
      <c r="U23" s="52">
        <v>5</v>
      </c>
      <c r="V23" s="53">
        <v>5</v>
      </c>
      <c r="W23" s="54">
        <f t="shared" si="0"/>
        <v>92</v>
      </c>
      <c r="X23" s="55">
        <f t="shared" si="1"/>
        <v>92</v>
      </c>
    </row>
    <row r="24" spans="1:24" ht="33.950000000000003" customHeight="1" thickBot="1" x14ac:dyDescent="0.3">
      <c r="A24" s="292" t="str">
        <f>PRINT!F20</f>
        <v>Mark Fangman (SS)</v>
      </c>
      <c r="B24" s="293"/>
      <c r="C24" s="293"/>
      <c r="D24" s="294">
        <f>PRINT!H20</f>
        <v>17</v>
      </c>
      <c r="E24" s="295">
        <v>5</v>
      </c>
      <c r="F24" s="296">
        <v>6</v>
      </c>
      <c r="G24" s="291">
        <v>5</v>
      </c>
      <c r="H24" s="297">
        <v>6</v>
      </c>
      <c r="I24" s="296">
        <v>6</v>
      </c>
      <c r="J24" s="291">
        <v>5</v>
      </c>
      <c r="K24" s="297">
        <v>4</v>
      </c>
      <c r="L24" s="296">
        <v>4</v>
      </c>
      <c r="M24" s="298">
        <v>8</v>
      </c>
      <c r="N24" s="295">
        <v>8</v>
      </c>
      <c r="O24" s="306">
        <v>3</v>
      </c>
      <c r="P24" s="291">
        <v>3</v>
      </c>
      <c r="Q24" s="297">
        <v>5</v>
      </c>
      <c r="R24" s="296">
        <v>5</v>
      </c>
      <c r="S24" s="291">
        <v>6</v>
      </c>
      <c r="T24" s="297">
        <v>8</v>
      </c>
      <c r="U24" s="297">
        <v>6</v>
      </c>
      <c r="V24" s="298">
        <v>5</v>
      </c>
      <c r="W24" s="299">
        <f t="shared" si="0"/>
        <v>98</v>
      </c>
      <c r="X24" s="300">
        <f t="shared" si="1"/>
        <v>97</v>
      </c>
    </row>
    <row r="25" spans="1:24" ht="33.950000000000003" customHeight="1" thickBot="1" x14ac:dyDescent="0.3">
      <c r="A25" s="198" t="str">
        <f>PRINT!F21</f>
        <v>Roger Fiets (SS)</v>
      </c>
      <c r="B25" s="199"/>
      <c r="C25" s="199"/>
      <c r="D25" s="25">
        <f>PRINT!H21</f>
        <v>17</v>
      </c>
      <c r="E25" s="49">
        <v>7</v>
      </c>
      <c r="F25" s="50">
        <v>5</v>
      </c>
      <c r="G25" s="51">
        <v>4</v>
      </c>
      <c r="H25" s="52">
        <v>5</v>
      </c>
      <c r="I25" s="50">
        <v>5</v>
      </c>
      <c r="J25" s="51">
        <v>3</v>
      </c>
      <c r="K25" s="52">
        <v>4</v>
      </c>
      <c r="L25" s="50">
        <v>4</v>
      </c>
      <c r="M25" s="53">
        <v>5</v>
      </c>
      <c r="N25" s="49">
        <v>6</v>
      </c>
      <c r="O25" s="52">
        <v>6</v>
      </c>
      <c r="P25" s="51">
        <v>4</v>
      </c>
      <c r="Q25" s="52">
        <v>5</v>
      </c>
      <c r="R25" s="50">
        <v>6</v>
      </c>
      <c r="S25" s="51">
        <v>3</v>
      </c>
      <c r="T25" s="52">
        <v>6</v>
      </c>
      <c r="U25" s="52">
        <v>6</v>
      </c>
      <c r="V25" s="53">
        <v>5</v>
      </c>
      <c r="W25" s="54">
        <f t="shared" si="0"/>
        <v>89</v>
      </c>
      <c r="X25" s="55">
        <f t="shared" si="1"/>
        <v>89</v>
      </c>
    </row>
    <row r="26" spans="1:24" ht="33.950000000000003" customHeight="1" thickBot="1" x14ac:dyDescent="0.3">
      <c r="A26" s="198" t="str">
        <f>PRINT!F22</f>
        <v>Hayes Jones (SS)</v>
      </c>
      <c r="B26" s="199"/>
      <c r="C26" s="199"/>
      <c r="D26" s="25">
        <f>PRINT!H22</f>
        <v>16</v>
      </c>
      <c r="E26" s="49">
        <v>4</v>
      </c>
      <c r="F26" s="50">
        <v>5</v>
      </c>
      <c r="G26" s="51">
        <v>4</v>
      </c>
      <c r="H26" s="52">
        <v>7</v>
      </c>
      <c r="I26" s="50">
        <v>8</v>
      </c>
      <c r="J26" s="51">
        <v>3</v>
      </c>
      <c r="K26" s="52">
        <v>4</v>
      </c>
      <c r="L26" s="50">
        <v>4</v>
      </c>
      <c r="M26" s="53">
        <v>5</v>
      </c>
      <c r="N26" s="49">
        <v>7</v>
      </c>
      <c r="O26" s="52">
        <v>5</v>
      </c>
      <c r="P26" s="51">
        <v>3</v>
      </c>
      <c r="Q26" s="52">
        <v>6</v>
      </c>
      <c r="R26" s="50">
        <v>7</v>
      </c>
      <c r="S26" s="51">
        <v>4</v>
      </c>
      <c r="T26" s="52">
        <v>5</v>
      </c>
      <c r="U26" s="52">
        <v>5</v>
      </c>
      <c r="V26" s="53">
        <v>5</v>
      </c>
      <c r="W26" s="54">
        <f t="shared" si="0"/>
        <v>91</v>
      </c>
      <c r="X26" s="55">
        <f t="shared" si="1"/>
        <v>91</v>
      </c>
    </row>
    <row r="27" spans="1:24" ht="33.950000000000003" customHeight="1" thickBot="1" x14ac:dyDescent="0.3">
      <c r="A27" s="292" t="str">
        <f>PRINT!F23</f>
        <v>Chris Quinn (S)</v>
      </c>
      <c r="B27" s="293"/>
      <c r="C27" s="293"/>
      <c r="D27" s="294">
        <f>PRINT!H23</f>
        <v>4</v>
      </c>
      <c r="E27" s="295">
        <v>4</v>
      </c>
      <c r="F27" s="296">
        <v>4</v>
      </c>
      <c r="G27" s="291">
        <v>4</v>
      </c>
      <c r="H27" s="297">
        <v>4</v>
      </c>
      <c r="I27" s="296">
        <v>5</v>
      </c>
      <c r="J27" s="291">
        <v>3</v>
      </c>
      <c r="K27" s="297">
        <v>6</v>
      </c>
      <c r="L27" s="296">
        <v>3</v>
      </c>
      <c r="M27" s="298">
        <v>6</v>
      </c>
      <c r="N27" s="295">
        <v>5</v>
      </c>
      <c r="O27" s="297">
        <v>5</v>
      </c>
      <c r="P27" s="291">
        <v>4</v>
      </c>
      <c r="Q27" s="297">
        <v>5</v>
      </c>
      <c r="R27" s="296">
        <v>5</v>
      </c>
      <c r="S27" s="291">
        <v>3</v>
      </c>
      <c r="T27" s="297">
        <v>6</v>
      </c>
      <c r="U27" s="306">
        <v>4</v>
      </c>
      <c r="V27" s="298">
        <v>4</v>
      </c>
      <c r="W27" s="299">
        <f t="shared" si="0"/>
        <v>80</v>
      </c>
      <c r="X27" s="300">
        <f t="shared" si="1"/>
        <v>80</v>
      </c>
    </row>
    <row r="28" spans="1:24" ht="33.950000000000003" customHeight="1" thickBot="1" x14ac:dyDescent="0.3">
      <c r="A28" s="292" t="str">
        <f>PRINT!F24</f>
        <v>Art Sommerville (S)</v>
      </c>
      <c r="B28" s="293"/>
      <c r="C28" s="293"/>
      <c r="D28" s="294">
        <f>PRINT!H24</f>
        <v>10</v>
      </c>
      <c r="E28" s="295">
        <v>4</v>
      </c>
      <c r="F28" s="302">
        <v>3</v>
      </c>
      <c r="G28" s="291">
        <v>5</v>
      </c>
      <c r="H28" s="297">
        <v>4</v>
      </c>
      <c r="I28" s="296">
        <v>5</v>
      </c>
      <c r="J28" s="291">
        <v>3</v>
      </c>
      <c r="K28" s="297">
        <v>5</v>
      </c>
      <c r="L28" s="296">
        <v>3</v>
      </c>
      <c r="M28" s="298">
        <v>6</v>
      </c>
      <c r="N28" s="295">
        <v>8</v>
      </c>
      <c r="O28" s="297">
        <v>6</v>
      </c>
      <c r="P28" s="291">
        <v>3</v>
      </c>
      <c r="Q28" s="297">
        <v>5</v>
      </c>
      <c r="R28" s="296">
        <v>6</v>
      </c>
      <c r="S28" s="291">
        <v>4</v>
      </c>
      <c r="T28" s="297">
        <v>6</v>
      </c>
      <c r="U28" s="297">
        <v>5</v>
      </c>
      <c r="V28" s="298">
        <v>5</v>
      </c>
      <c r="W28" s="299">
        <f t="shared" si="0"/>
        <v>86</v>
      </c>
      <c r="X28" s="300">
        <f t="shared" si="1"/>
        <v>85</v>
      </c>
    </row>
    <row r="29" spans="1:24" ht="33.950000000000003" customHeight="1" thickBot="1" x14ac:dyDescent="0.3">
      <c r="A29" s="292" t="str">
        <f>PRINT!F25</f>
        <v>Tony Killingsworth</v>
      </c>
      <c r="B29" s="293"/>
      <c r="C29" s="293"/>
      <c r="D29" s="294">
        <f>PRINT!H25</f>
        <v>7</v>
      </c>
      <c r="E29" s="295">
        <v>5</v>
      </c>
      <c r="F29" s="296">
        <v>4</v>
      </c>
      <c r="G29" s="291">
        <v>5</v>
      </c>
      <c r="H29" s="297">
        <v>5</v>
      </c>
      <c r="I29" s="296">
        <v>7</v>
      </c>
      <c r="J29" s="291">
        <v>3</v>
      </c>
      <c r="K29" s="297">
        <v>6</v>
      </c>
      <c r="L29" s="296">
        <v>3</v>
      </c>
      <c r="M29" s="298">
        <v>6</v>
      </c>
      <c r="N29" s="295">
        <v>5</v>
      </c>
      <c r="O29" s="297">
        <v>4</v>
      </c>
      <c r="P29" s="291">
        <v>3</v>
      </c>
      <c r="Q29" s="297">
        <v>4</v>
      </c>
      <c r="R29" s="296">
        <v>6</v>
      </c>
      <c r="S29" s="291">
        <v>5</v>
      </c>
      <c r="T29" s="297">
        <v>5</v>
      </c>
      <c r="U29" s="297">
        <v>4</v>
      </c>
      <c r="V29" s="298">
        <v>4</v>
      </c>
      <c r="W29" s="299">
        <f t="shared" si="0"/>
        <v>84</v>
      </c>
      <c r="X29" s="300">
        <f t="shared" si="1"/>
        <v>84</v>
      </c>
    </row>
    <row r="30" spans="1:24" ht="33.950000000000003" customHeight="1" thickBot="1" x14ac:dyDescent="0.3">
      <c r="A30" s="292" t="str">
        <f>PRINT!F26</f>
        <v xml:space="preserve">Derek Schlageter </v>
      </c>
      <c r="B30" s="293"/>
      <c r="C30" s="293"/>
      <c r="D30" s="294">
        <f>PRINT!H26</f>
        <v>3</v>
      </c>
      <c r="E30" s="295">
        <v>6</v>
      </c>
      <c r="F30" s="296">
        <v>4</v>
      </c>
      <c r="G30" s="291">
        <v>5</v>
      </c>
      <c r="H30" s="304">
        <v>3</v>
      </c>
      <c r="I30" s="305">
        <v>4</v>
      </c>
      <c r="J30" s="291">
        <v>3</v>
      </c>
      <c r="K30" s="297">
        <v>4</v>
      </c>
      <c r="L30" s="296">
        <v>3</v>
      </c>
      <c r="M30" s="298">
        <v>5</v>
      </c>
      <c r="N30" s="295">
        <v>8</v>
      </c>
      <c r="O30" s="306">
        <v>3</v>
      </c>
      <c r="P30" s="291">
        <v>3</v>
      </c>
      <c r="Q30" s="297">
        <v>5</v>
      </c>
      <c r="R30" s="296">
        <v>5</v>
      </c>
      <c r="S30" s="291">
        <v>5</v>
      </c>
      <c r="T30" s="297">
        <v>5</v>
      </c>
      <c r="U30" s="297">
        <v>5</v>
      </c>
      <c r="V30" s="298">
        <v>4</v>
      </c>
      <c r="W30" s="299">
        <f t="shared" si="0"/>
        <v>80</v>
      </c>
      <c r="X30" s="300">
        <f t="shared" si="1"/>
        <v>79</v>
      </c>
    </row>
    <row r="31" spans="1:24" ht="33.950000000000003" customHeight="1" thickBot="1" x14ac:dyDescent="0.3">
      <c r="A31" s="292" t="str">
        <f>PRINT!F27</f>
        <v>Nick Jacobi</v>
      </c>
      <c r="B31" s="293"/>
      <c r="C31" s="293"/>
      <c r="D31" s="294">
        <f>PRINT!H27</f>
        <v>-4</v>
      </c>
      <c r="E31" s="295">
        <v>3</v>
      </c>
      <c r="F31" s="296">
        <v>4</v>
      </c>
      <c r="G31" s="303">
        <v>3</v>
      </c>
      <c r="H31" s="297">
        <v>4</v>
      </c>
      <c r="I31" s="305">
        <v>4</v>
      </c>
      <c r="J31" s="291">
        <v>3</v>
      </c>
      <c r="K31" s="297">
        <v>5</v>
      </c>
      <c r="L31" s="296">
        <v>5</v>
      </c>
      <c r="M31" s="298">
        <v>5</v>
      </c>
      <c r="N31" s="301">
        <v>4</v>
      </c>
      <c r="O31" s="297">
        <v>4</v>
      </c>
      <c r="P31" s="291">
        <v>3</v>
      </c>
      <c r="Q31" s="297">
        <v>4</v>
      </c>
      <c r="R31" s="296">
        <v>4</v>
      </c>
      <c r="S31" s="291">
        <v>3</v>
      </c>
      <c r="T31" s="297">
        <v>5</v>
      </c>
      <c r="U31" s="297">
        <v>4</v>
      </c>
      <c r="V31" s="298">
        <v>4</v>
      </c>
      <c r="W31" s="299">
        <f t="shared" si="0"/>
        <v>71</v>
      </c>
      <c r="X31" s="300">
        <f t="shared" si="1"/>
        <v>71</v>
      </c>
    </row>
    <row r="32" spans="1:24" ht="33.950000000000003" customHeight="1" thickBot="1" x14ac:dyDescent="0.3">
      <c r="A32" s="292" t="str">
        <f>PRINT!F28</f>
        <v>Gary Parks</v>
      </c>
      <c r="B32" s="293"/>
      <c r="C32" s="293"/>
      <c r="D32" s="294">
        <f>PRINT!H28</f>
        <v>7</v>
      </c>
      <c r="E32" s="295">
        <v>4</v>
      </c>
      <c r="F32" s="296">
        <v>4</v>
      </c>
      <c r="G32" s="291">
        <v>5</v>
      </c>
      <c r="H32" s="297">
        <v>4</v>
      </c>
      <c r="I32" s="296">
        <v>5</v>
      </c>
      <c r="J32" s="291">
        <v>3</v>
      </c>
      <c r="K32" s="297">
        <v>5</v>
      </c>
      <c r="L32" s="296">
        <v>5</v>
      </c>
      <c r="M32" s="298">
        <v>5</v>
      </c>
      <c r="N32" s="295">
        <v>5</v>
      </c>
      <c r="O32" s="297">
        <v>4</v>
      </c>
      <c r="P32" s="291">
        <v>3</v>
      </c>
      <c r="Q32" s="297">
        <v>4</v>
      </c>
      <c r="R32" s="296">
        <v>6</v>
      </c>
      <c r="S32" s="291">
        <v>3</v>
      </c>
      <c r="T32" s="297">
        <v>7</v>
      </c>
      <c r="U32" s="297">
        <v>4</v>
      </c>
      <c r="V32" s="298">
        <v>5</v>
      </c>
      <c r="W32" s="299">
        <f t="shared" si="0"/>
        <v>81</v>
      </c>
      <c r="X32" s="300">
        <f t="shared" si="1"/>
        <v>81</v>
      </c>
    </row>
    <row r="33" spans="1:24" ht="33.950000000000003" customHeight="1" thickBot="1" x14ac:dyDescent="0.3">
      <c r="A33" s="292" t="str">
        <f>PRINT!F29</f>
        <v>Christopher Keesee</v>
      </c>
      <c r="B33" s="293"/>
      <c r="C33" s="293"/>
      <c r="D33" s="294">
        <f>PRINT!H29</f>
        <v>7</v>
      </c>
      <c r="E33" s="295">
        <v>4</v>
      </c>
      <c r="F33" s="296">
        <v>5</v>
      </c>
      <c r="G33" s="303">
        <v>3</v>
      </c>
      <c r="H33" s="297">
        <v>7</v>
      </c>
      <c r="I33" s="296">
        <v>6</v>
      </c>
      <c r="J33" s="291">
        <v>4</v>
      </c>
      <c r="K33" s="297">
        <v>5</v>
      </c>
      <c r="L33" s="296">
        <v>5</v>
      </c>
      <c r="M33" s="298">
        <v>5</v>
      </c>
      <c r="N33" s="295">
        <v>6</v>
      </c>
      <c r="O33" s="297">
        <v>5</v>
      </c>
      <c r="P33" s="291">
        <v>3</v>
      </c>
      <c r="Q33" s="297">
        <v>4</v>
      </c>
      <c r="R33" s="296">
        <v>5</v>
      </c>
      <c r="S33" s="291">
        <v>3</v>
      </c>
      <c r="T33" s="297">
        <v>5</v>
      </c>
      <c r="U33" s="297">
        <v>4</v>
      </c>
      <c r="V33" s="298">
        <v>4</v>
      </c>
      <c r="W33" s="299">
        <f t="shared" si="0"/>
        <v>83</v>
      </c>
      <c r="X33" s="300">
        <f t="shared" si="1"/>
        <v>83</v>
      </c>
    </row>
    <row r="34" spans="1:24" ht="33.950000000000003" customHeight="1" thickBot="1" x14ac:dyDescent="0.3">
      <c r="A34" s="292" t="str">
        <f>PRINT!F30</f>
        <v>Richard Pickard (S)</v>
      </c>
      <c r="B34" s="293"/>
      <c r="C34" s="293"/>
      <c r="D34" s="294">
        <f>PRINT!H30</f>
        <v>4</v>
      </c>
      <c r="E34" s="295">
        <v>4</v>
      </c>
      <c r="F34" s="296">
        <v>5</v>
      </c>
      <c r="G34" s="291">
        <v>5</v>
      </c>
      <c r="H34" s="297">
        <v>5</v>
      </c>
      <c r="I34" s="296">
        <v>6</v>
      </c>
      <c r="J34" s="291">
        <v>3</v>
      </c>
      <c r="K34" s="297">
        <v>5</v>
      </c>
      <c r="L34" s="296">
        <v>5</v>
      </c>
      <c r="M34" s="298">
        <v>5</v>
      </c>
      <c r="N34" s="295">
        <v>5</v>
      </c>
      <c r="O34" s="297">
        <v>4</v>
      </c>
      <c r="P34" s="291">
        <v>3</v>
      </c>
      <c r="Q34" s="297">
        <v>5</v>
      </c>
      <c r="R34" s="296">
        <v>6</v>
      </c>
      <c r="S34" s="291">
        <v>3</v>
      </c>
      <c r="T34" s="297">
        <v>5</v>
      </c>
      <c r="U34" s="297">
        <v>4</v>
      </c>
      <c r="V34" s="298">
        <v>5</v>
      </c>
      <c r="W34" s="299">
        <f t="shared" si="0"/>
        <v>83</v>
      </c>
      <c r="X34" s="300">
        <f t="shared" si="1"/>
        <v>83</v>
      </c>
    </row>
    <row r="35" spans="1:24" ht="33.950000000000003" customHeight="1" thickBot="1" x14ac:dyDescent="0.3">
      <c r="A35" s="292" t="str">
        <f>PRINT!F31</f>
        <v>Bob Olsen (SS)</v>
      </c>
      <c r="B35" s="293"/>
      <c r="C35" s="293"/>
      <c r="D35" s="294">
        <f>PRINT!H31</f>
        <v>1</v>
      </c>
      <c r="E35" s="295">
        <v>4</v>
      </c>
      <c r="F35" s="296">
        <v>4</v>
      </c>
      <c r="G35" s="291">
        <v>4</v>
      </c>
      <c r="H35" s="297">
        <v>7</v>
      </c>
      <c r="I35" s="296">
        <v>4</v>
      </c>
      <c r="J35" s="291">
        <v>4</v>
      </c>
      <c r="K35" s="297">
        <v>5</v>
      </c>
      <c r="L35" s="296">
        <v>3</v>
      </c>
      <c r="M35" s="298">
        <v>6</v>
      </c>
      <c r="N35" s="295">
        <v>5</v>
      </c>
      <c r="O35" s="297">
        <v>4</v>
      </c>
      <c r="P35" s="291">
        <v>3</v>
      </c>
      <c r="Q35" s="297">
        <v>5</v>
      </c>
      <c r="R35" s="296">
        <v>5</v>
      </c>
      <c r="S35" s="291">
        <v>3</v>
      </c>
      <c r="T35" s="297">
        <v>6</v>
      </c>
      <c r="U35" s="297">
        <v>5</v>
      </c>
      <c r="V35" s="298">
        <v>6</v>
      </c>
      <c r="W35" s="299">
        <f t="shared" si="0"/>
        <v>83</v>
      </c>
      <c r="X35" s="300">
        <f t="shared" si="1"/>
        <v>83</v>
      </c>
    </row>
    <row r="36" spans="1:24" ht="33.950000000000003" customHeight="1" thickBot="1" x14ac:dyDescent="0.3">
      <c r="A36" s="292" t="str">
        <f>PRINT!F32</f>
        <v>Steve Klausman (SS)</v>
      </c>
      <c r="B36" s="293"/>
      <c r="C36" s="293"/>
      <c r="D36" s="294">
        <f>PRINT!H32</f>
        <v>-1</v>
      </c>
      <c r="E36" s="295">
        <v>4</v>
      </c>
      <c r="F36" s="296">
        <v>6</v>
      </c>
      <c r="G36" s="291">
        <v>4</v>
      </c>
      <c r="H36" s="297">
        <v>4</v>
      </c>
      <c r="I36" s="296">
        <v>7</v>
      </c>
      <c r="J36" s="291">
        <v>4</v>
      </c>
      <c r="K36" s="297">
        <v>4</v>
      </c>
      <c r="L36" s="302">
        <v>2</v>
      </c>
      <c r="M36" s="307">
        <v>4</v>
      </c>
      <c r="N36" s="295">
        <v>5</v>
      </c>
      <c r="O36" s="297">
        <v>4</v>
      </c>
      <c r="P36" s="291">
        <v>4</v>
      </c>
      <c r="Q36" s="297">
        <v>5</v>
      </c>
      <c r="R36" s="296">
        <v>5</v>
      </c>
      <c r="S36" s="291">
        <v>3</v>
      </c>
      <c r="T36" s="297">
        <v>7</v>
      </c>
      <c r="U36" s="297">
        <v>4</v>
      </c>
      <c r="V36" s="309">
        <v>3</v>
      </c>
      <c r="W36" s="299">
        <f t="shared" si="0"/>
        <v>79</v>
      </c>
      <c r="X36" s="300">
        <f t="shared" si="1"/>
        <v>79</v>
      </c>
    </row>
    <row r="37" spans="1:24" ht="33.950000000000003" customHeight="1" thickBot="1" x14ac:dyDescent="0.3">
      <c r="A37" s="292" t="str">
        <f>PRINT!F33</f>
        <v>Ken Crooms (S)</v>
      </c>
      <c r="B37" s="293"/>
      <c r="C37" s="293"/>
      <c r="D37" s="294">
        <f>PRINT!H33</f>
        <v>1</v>
      </c>
      <c r="E37" s="295">
        <v>3</v>
      </c>
      <c r="F37" s="296">
        <v>4</v>
      </c>
      <c r="G37" s="291">
        <v>5</v>
      </c>
      <c r="H37" s="297">
        <v>4</v>
      </c>
      <c r="I37" s="296">
        <v>5</v>
      </c>
      <c r="J37" s="303">
        <v>2</v>
      </c>
      <c r="K37" s="297">
        <v>5</v>
      </c>
      <c r="L37" s="296">
        <v>3</v>
      </c>
      <c r="M37" s="298">
        <v>5</v>
      </c>
      <c r="N37" s="295">
        <v>5</v>
      </c>
      <c r="O37" s="297">
        <v>4</v>
      </c>
      <c r="P37" s="308">
        <v>2</v>
      </c>
      <c r="Q37" s="297">
        <v>4</v>
      </c>
      <c r="R37" s="296">
        <v>5</v>
      </c>
      <c r="S37" s="291">
        <v>3</v>
      </c>
      <c r="T37" s="297">
        <v>5</v>
      </c>
      <c r="U37" s="297">
        <v>4</v>
      </c>
      <c r="V37" s="298">
        <v>4</v>
      </c>
      <c r="W37" s="299">
        <f t="shared" si="0"/>
        <v>72</v>
      </c>
      <c r="X37" s="300">
        <f t="shared" si="1"/>
        <v>72</v>
      </c>
    </row>
    <row r="38" spans="1:24" ht="33.950000000000003" customHeight="1" thickBot="1" x14ac:dyDescent="0.3">
      <c r="A38" s="198" t="str">
        <f>PRINT!F34</f>
        <v>Mario Cuellar (S)</v>
      </c>
      <c r="B38" s="199"/>
      <c r="C38" s="199"/>
      <c r="D38" s="25">
        <f>PRINT!H34</f>
        <v>9</v>
      </c>
      <c r="E38" s="49">
        <v>5</v>
      </c>
      <c r="F38" s="50">
        <v>5</v>
      </c>
      <c r="G38" s="51">
        <v>6</v>
      </c>
      <c r="H38" s="52">
        <v>4</v>
      </c>
      <c r="I38" s="50">
        <v>6</v>
      </c>
      <c r="J38" s="51">
        <v>2</v>
      </c>
      <c r="K38" s="52">
        <v>6</v>
      </c>
      <c r="L38" s="50">
        <v>6</v>
      </c>
      <c r="M38" s="53">
        <v>6</v>
      </c>
      <c r="N38" s="49">
        <v>6</v>
      </c>
      <c r="O38" s="52">
        <v>6</v>
      </c>
      <c r="P38" s="51">
        <v>4</v>
      </c>
      <c r="Q38" s="52">
        <v>4</v>
      </c>
      <c r="R38" s="50">
        <v>6</v>
      </c>
      <c r="S38" s="51">
        <v>3</v>
      </c>
      <c r="T38" s="52">
        <v>5</v>
      </c>
      <c r="U38" s="52">
        <v>4</v>
      </c>
      <c r="V38" s="53">
        <v>3</v>
      </c>
      <c r="W38" s="54">
        <f t="shared" si="0"/>
        <v>87</v>
      </c>
      <c r="X38" s="55">
        <f t="shared" si="1"/>
        <v>86</v>
      </c>
    </row>
    <row r="39" spans="1:24" ht="33.950000000000003" customHeight="1" thickBot="1" x14ac:dyDescent="0.3">
      <c r="A39" s="198" t="str">
        <f>PRINT!F35</f>
        <v>Barry Small (SS)</v>
      </c>
      <c r="B39" s="199"/>
      <c r="C39" s="199"/>
      <c r="D39" s="25">
        <f>PRINT!H35</f>
        <v>8</v>
      </c>
      <c r="E39" s="49">
        <v>4</v>
      </c>
      <c r="F39" s="50">
        <v>6</v>
      </c>
      <c r="G39" s="51">
        <v>5</v>
      </c>
      <c r="H39" s="52">
        <v>5</v>
      </c>
      <c r="I39" s="50">
        <v>6</v>
      </c>
      <c r="J39" s="51">
        <v>4</v>
      </c>
      <c r="K39" s="52">
        <v>4</v>
      </c>
      <c r="L39" s="50">
        <v>3</v>
      </c>
      <c r="M39" s="53">
        <v>5</v>
      </c>
      <c r="N39" s="49">
        <v>7</v>
      </c>
      <c r="O39" s="52">
        <v>4</v>
      </c>
      <c r="P39" s="51">
        <v>5</v>
      </c>
      <c r="Q39" s="52">
        <v>5</v>
      </c>
      <c r="R39" s="50">
        <v>7</v>
      </c>
      <c r="S39" s="51">
        <v>3</v>
      </c>
      <c r="T39" s="52">
        <v>6</v>
      </c>
      <c r="U39" s="52">
        <v>5</v>
      </c>
      <c r="V39" s="53">
        <v>5</v>
      </c>
      <c r="W39" s="54">
        <f t="shared" si="0"/>
        <v>89</v>
      </c>
      <c r="X39" s="55">
        <f t="shared" si="1"/>
        <v>89</v>
      </c>
    </row>
    <row r="40" spans="1:24" ht="33.950000000000003" customHeight="1" thickBot="1" x14ac:dyDescent="0.3">
      <c r="A40" s="198" t="str">
        <f>PRINT!F36</f>
        <v>John Thurston (S)</v>
      </c>
      <c r="B40" s="199"/>
      <c r="C40" s="199"/>
      <c r="D40" s="25">
        <f>PRINT!H36</f>
        <v>12</v>
      </c>
      <c r="E40" s="49">
        <v>5</v>
      </c>
      <c r="F40" s="50">
        <v>4</v>
      </c>
      <c r="G40" s="51">
        <v>5</v>
      </c>
      <c r="H40" s="52">
        <v>4</v>
      </c>
      <c r="I40" s="50">
        <v>7</v>
      </c>
      <c r="J40" s="51">
        <v>6</v>
      </c>
      <c r="K40" s="52">
        <v>6</v>
      </c>
      <c r="L40" s="50">
        <v>3</v>
      </c>
      <c r="M40" s="53">
        <v>5</v>
      </c>
      <c r="N40" s="49">
        <v>5</v>
      </c>
      <c r="O40" s="52">
        <v>4</v>
      </c>
      <c r="P40" s="51">
        <v>3</v>
      </c>
      <c r="Q40" s="52">
        <v>4</v>
      </c>
      <c r="R40" s="50">
        <v>5</v>
      </c>
      <c r="S40" s="51">
        <v>3</v>
      </c>
      <c r="T40" s="52">
        <v>6</v>
      </c>
      <c r="U40" s="52">
        <v>5</v>
      </c>
      <c r="V40" s="53">
        <v>5</v>
      </c>
      <c r="W40" s="54">
        <f t="shared" si="0"/>
        <v>85</v>
      </c>
      <c r="X40" s="55">
        <f t="shared" si="1"/>
        <v>85</v>
      </c>
    </row>
    <row r="41" spans="1:24" ht="33.950000000000003" customHeight="1" thickBot="1" x14ac:dyDescent="0.3">
      <c r="A41" s="198" t="str">
        <f>PRINT!F37</f>
        <v>Joel Evert (S)</v>
      </c>
      <c r="B41" s="199"/>
      <c r="C41" s="199"/>
      <c r="D41" s="25">
        <f>PRINT!H37</f>
        <v>17</v>
      </c>
      <c r="E41" s="49">
        <v>5</v>
      </c>
      <c r="F41" s="50">
        <v>5</v>
      </c>
      <c r="G41" s="51">
        <v>5</v>
      </c>
      <c r="H41" s="52">
        <v>5</v>
      </c>
      <c r="I41" s="50">
        <v>6</v>
      </c>
      <c r="J41" s="51">
        <v>3</v>
      </c>
      <c r="K41" s="52">
        <v>4</v>
      </c>
      <c r="L41" s="50">
        <v>3</v>
      </c>
      <c r="M41" s="53">
        <v>8</v>
      </c>
      <c r="N41" s="49">
        <v>6</v>
      </c>
      <c r="O41" s="52">
        <v>6</v>
      </c>
      <c r="P41" s="51">
        <v>4</v>
      </c>
      <c r="Q41" s="52">
        <v>6</v>
      </c>
      <c r="R41" s="50">
        <v>5</v>
      </c>
      <c r="S41" s="51">
        <v>4</v>
      </c>
      <c r="T41" s="52">
        <v>8</v>
      </c>
      <c r="U41" s="52">
        <v>7</v>
      </c>
      <c r="V41" s="53">
        <v>4</v>
      </c>
      <c r="W41" s="54">
        <f t="shared" si="0"/>
        <v>94</v>
      </c>
      <c r="X41" s="55">
        <f t="shared" si="1"/>
        <v>93</v>
      </c>
    </row>
    <row r="42" spans="1:24" ht="33.950000000000003" customHeight="1" thickBot="1" x14ac:dyDescent="0.3">
      <c r="A42" s="292" t="str">
        <f>PRINT!F38</f>
        <v>Drew Chapman (SS)</v>
      </c>
      <c r="B42" s="293"/>
      <c r="C42" s="293"/>
      <c r="D42" s="294">
        <f>PRINT!H38</f>
        <v>14</v>
      </c>
      <c r="E42" s="295">
        <v>5</v>
      </c>
      <c r="F42" s="296">
        <v>5</v>
      </c>
      <c r="G42" s="291">
        <v>7</v>
      </c>
      <c r="H42" s="297">
        <v>5</v>
      </c>
      <c r="I42" s="296">
        <v>5</v>
      </c>
      <c r="J42" s="291">
        <v>3</v>
      </c>
      <c r="K42" s="297">
        <v>4</v>
      </c>
      <c r="L42" s="296">
        <v>4</v>
      </c>
      <c r="M42" s="298">
        <v>8</v>
      </c>
      <c r="N42" s="295">
        <v>6</v>
      </c>
      <c r="O42" s="297">
        <v>5</v>
      </c>
      <c r="P42" s="291">
        <v>3</v>
      </c>
      <c r="Q42" s="297">
        <v>6</v>
      </c>
      <c r="R42" s="296">
        <v>5</v>
      </c>
      <c r="S42" s="291">
        <v>3</v>
      </c>
      <c r="T42" s="297">
        <v>7</v>
      </c>
      <c r="U42" s="297">
        <v>6</v>
      </c>
      <c r="V42" s="298">
        <v>7</v>
      </c>
      <c r="W42" s="299">
        <f t="shared" si="0"/>
        <v>94</v>
      </c>
      <c r="X42" s="300">
        <f t="shared" si="1"/>
        <v>93</v>
      </c>
    </row>
  </sheetData>
  <mergeCells count="44">
    <mergeCell ref="A42:C42"/>
    <mergeCell ref="C4:D4"/>
    <mergeCell ref="C5:D5"/>
    <mergeCell ref="A30:C30"/>
    <mergeCell ref="A31:C31"/>
    <mergeCell ref="A32:C32"/>
    <mergeCell ref="A22:C22"/>
    <mergeCell ref="A23:C23"/>
    <mergeCell ref="A14:C14"/>
    <mergeCell ref="A15:C15"/>
    <mergeCell ref="A16:C16"/>
    <mergeCell ref="A17:C17"/>
    <mergeCell ref="A18:C18"/>
    <mergeCell ref="A19:C19"/>
    <mergeCell ref="A24:C24"/>
    <mergeCell ref="A25:C25"/>
    <mergeCell ref="A33:C33"/>
    <mergeCell ref="A34:C34"/>
    <mergeCell ref="A35:C35"/>
    <mergeCell ref="A7:C7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20:C20"/>
    <mergeCell ref="A21:C21"/>
    <mergeCell ref="A38:C38"/>
    <mergeCell ref="A39:C39"/>
    <mergeCell ref="A40:C40"/>
    <mergeCell ref="A41:C41"/>
    <mergeCell ref="A36:C36"/>
    <mergeCell ref="A37:C37"/>
    <mergeCell ref="Q1:R1"/>
    <mergeCell ref="U1:V1"/>
    <mergeCell ref="A2:D2"/>
    <mergeCell ref="A3:D3"/>
    <mergeCell ref="M1:N1"/>
    <mergeCell ref="A1:J1"/>
  </mergeCells>
  <printOptions horizontalCentered="1"/>
  <pageMargins left="0.25" right="0.25" top="0.75" bottom="0.2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57"/>
  <sheetViews>
    <sheetView tabSelected="1" topLeftCell="A35" zoomScaleNormal="100" workbookViewId="0">
      <selection sqref="A1:AI56"/>
    </sheetView>
  </sheetViews>
  <sheetFormatPr defaultRowHeight="36" customHeight="1" x14ac:dyDescent="0.25"/>
  <cols>
    <col min="1" max="4" width="5.7109375" style="32" customWidth="1"/>
    <col min="5" max="5" width="5.7109375" style="28" customWidth="1"/>
    <col min="6" max="6" width="20.7109375" style="28" customWidth="1"/>
    <col min="7" max="34" width="5.7109375" style="32" customWidth="1"/>
    <col min="35" max="35" width="5.7109375" style="28" customWidth="1"/>
    <col min="36" max="16384" width="9.140625" style="32"/>
  </cols>
  <sheetData>
    <row r="1" spans="1:37" ht="36" customHeight="1" thickBot="1" x14ac:dyDescent="0.3">
      <c r="A1" s="1" t="str">
        <f>PRINT!A1</f>
        <v>Stonebridge 03/05/26</v>
      </c>
      <c r="G1" s="56" t="s">
        <v>8</v>
      </c>
      <c r="H1" s="57">
        <v>1</v>
      </c>
      <c r="I1" s="57">
        <v>2</v>
      </c>
      <c r="J1" s="57">
        <v>3</v>
      </c>
      <c r="K1" s="57">
        <v>4</v>
      </c>
      <c r="L1" s="57">
        <v>5</v>
      </c>
      <c r="M1" s="57">
        <v>6</v>
      </c>
      <c r="N1" s="57">
        <v>7</v>
      </c>
      <c r="O1" s="57">
        <v>8</v>
      </c>
      <c r="P1" s="57">
        <v>9</v>
      </c>
      <c r="Q1" s="57">
        <v>10</v>
      </c>
      <c r="R1" s="57">
        <v>11</v>
      </c>
      <c r="S1" s="57">
        <v>12</v>
      </c>
      <c r="T1" s="57">
        <v>13</v>
      </c>
      <c r="U1" s="57">
        <v>14</v>
      </c>
      <c r="V1" s="57">
        <v>15</v>
      </c>
      <c r="W1" s="57">
        <v>16</v>
      </c>
      <c r="X1" s="57">
        <v>17</v>
      </c>
      <c r="Y1" s="57">
        <v>18</v>
      </c>
      <c r="Z1" s="239"/>
      <c r="AA1" s="240"/>
      <c r="AB1" s="58"/>
      <c r="AC1" s="58"/>
      <c r="AD1" s="48"/>
      <c r="AE1" s="48"/>
      <c r="AF1" s="48"/>
      <c r="AG1" s="48"/>
      <c r="AH1" s="48"/>
      <c r="AI1" s="48"/>
    </row>
    <row r="2" spans="1:37" ht="36" customHeight="1" thickBot="1" x14ac:dyDescent="0.3">
      <c r="A2" s="82"/>
      <c r="G2" s="56" t="s">
        <v>53</v>
      </c>
      <c r="H2" s="57">
        <f>Scorecard!E4</f>
        <v>15</v>
      </c>
      <c r="I2" s="57">
        <f>Scorecard!F4</f>
        <v>3</v>
      </c>
      <c r="J2" s="57">
        <f>Scorecard!G4</f>
        <v>7</v>
      </c>
      <c r="K2" s="57">
        <f>Scorecard!H4</f>
        <v>1</v>
      </c>
      <c r="L2" s="57">
        <f>Scorecard!I4</f>
        <v>11</v>
      </c>
      <c r="M2" s="57">
        <f>Scorecard!J4</f>
        <v>9</v>
      </c>
      <c r="N2" s="57">
        <f>Scorecard!K4</f>
        <v>5</v>
      </c>
      <c r="O2" s="57">
        <f>Scorecard!L4</f>
        <v>13</v>
      </c>
      <c r="P2" s="57">
        <f>Scorecard!M4</f>
        <v>17</v>
      </c>
      <c r="Q2" s="57">
        <f>Scorecard!N4</f>
        <v>12</v>
      </c>
      <c r="R2" s="57">
        <f>Scorecard!O4</f>
        <v>6</v>
      </c>
      <c r="S2" s="57">
        <f>Scorecard!P4</f>
        <v>16</v>
      </c>
      <c r="T2" s="57">
        <f>Scorecard!Q4</f>
        <v>2</v>
      </c>
      <c r="U2" s="57">
        <f>Scorecard!R4</f>
        <v>8</v>
      </c>
      <c r="V2" s="57">
        <f>Scorecard!S4</f>
        <v>14</v>
      </c>
      <c r="W2" s="57">
        <f>Scorecard!T4</f>
        <v>18</v>
      </c>
      <c r="X2" s="57">
        <f>Scorecard!U4</f>
        <v>4</v>
      </c>
      <c r="Y2" s="57">
        <f>Scorecard!V4</f>
        <v>10</v>
      </c>
      <c r="Z2" s="239"/>
      <c r="AA2" s="240"/>
      <c r="AB2" s="58"/>
      <c r="AC2" s="58"/>
      <c r="AD2" s="250" t="s">
        <v>17</v>
      </c>
      <c r="AE2" s="251"/>
      <c r="AF2" s="59"/>
      <c r="AG2" s="252" t="s">
        <v>10</v>
      </c>
      <c r="AH2" s="253"/>
      <c r="AI2" s="254"/>
    </row>
    <row r="3" spans="1:37" ht="36" customHeight="1" thickBot="1" x14ac:dyDescent="0.3">
      <c r="A3" s="60" t="s">
        <v>0</v>
      </c>
      <c r="B3" s="60" t="s">
        <v>1</v>
      </c>
      <c r="C3" s="255" t="s">
        <v>9</v>
      </c>
      <c r="D3" s="256"/>
      <c r="E3" s="61" t="s">
        <v>8</v>
      </c>
      <c r="F3" s="62" t="s">
        <v>16</v>
      </c>
      <c r="G3" s="60" t="s">
        <v>2</v>
      </c>
      <c r="H3" s="60">
        <f>Scorecard!E5</f>
        <v>4</v>
      </c>
      <c r="I3" s="60">
        <f>Scorecard!F5</f>
        <v>4</v>
      </c>
      <c r="J3" s="60">
        <f>Scorecard!G5</f>
        <v>4</v>
      </c>
      <c r="K3" s="60">
        <f>Scorecard!H5</f>
        <v>4</v>
      </c>
      <c r="L3" s="60">
        <f>Scorecard!I5</f>
        <v>5</v>
      </c>
      <c r="M3" s="60">
        <f>Scorecard!J5</f>
        <v>3</v>
      </c>
      <c r="N3" s="60">
        <f>Scorecard!K5</f>
        <v>4</v>
      </c>
      <c r="O3" s="60">
        <f>Scorecard!L5</f>
        <v>3</v>
      </c>
      <c r="P3" s="60">
        <f>Scorecard!M5</f>
        <v>5</v>
      </c>
      <c r="Q3" s="60">
        <f>Scorecard!N5</f>
        <v>5</v>
      </c>
      <c r="R3" s="60">
        <f>Scorecard!O5</f>
        <v>4</v>
      </c>
      <c r="S3" s="60">
        <f>Scorecard!P5</f>
        <v>3</v>
      </c>
      <c r="T3" s="60">
        <f>Scorecard!Q5</f>
        <v>4</v>
      </c>
      <c r="U3" s="60">
        <f>Scorecard!R5</f>
        <v>4</v>
      </c>
      <c r="V3" s="60">
        <f>Scorecard!S5</f>
        <v>3</v>
      </c>
      <c r="W3" s="60">
        <f>Scorecard!T5</f>
        <v>5</v>
      </c>
      <c r="X3" s="60">
        <f>Scorecard!U5</f>
        <v>4</v>
      </c>
      <c r="Y3" s="60">
        <f>Scorecard!V5</f>
        <v>4</v>
      </c>
      <c r="Z3" s="63">
        <f>SUM(H3:Y3)</f>
        <v>72</v>
      </c>
      <c r="AA3" s="120" t="s">
        <v>47</v>
      </c>
      <c r="AB3" s="121" t="s">
        <v>21</v>
      </c>
      <c r="AC3" s="120" t="s">
        <v>32</v>
      </c>
      <c r="AD3" s="64" t="s">
        <v>3</v>
      </c>
      <c r="AE3" s="65" t="s">
        <v>54</v>
      </c>
      <c r="AF3" s="66" t="s">
        <v>56</v>
      </c>
      <c r="AG3" s="67" t="s">
        <v>11</v>
      </c>
      <c r="AH3" s="68" t="s">
        <v>12</v>
      </c>
      <c r="AI3" s="69" t="s">
        <v>54</v>
      </c>
    </row>
    <row r="4" spans="1:37" ht="36" customHeight="1" thickBot="1" x14ac:dyDescent="0.3">
      <c r="A4" s="83">
        <f>PRINT!A33</f>
        <v>20</v>
      </c>
      <c r="B4" s="83">
        <f>PRINT!B33</f>
        <v>5</v>
      </c>
      <c r="C4" s="84">
        <f>PRINT!C33</f>
        <v>31</v>
      </c>
      <c r="D4" s="84">
        <f>PRINT!D33</f>
        <v>33</v>
      </c>
      <c r="E4" s="85" t="str">
        <f>PRINT!E33</f>
        <v>10:06</v>
      </c>
      <c r="F4" s="28" t="str">
        <f>PRINT!F33</f>
        <v>Ken Crooms (S)</v>
      </c>
      <c r="G4" s="86">
        <f>PRINT!G33</f>
        <v>5.0999999999999996</v>
      </c>
      <c r="H4" s="87">
        <f>Scorecard!E37</f>
        <v>3</v>
      </c>
      <c r="I4" s="87">
        <f>Scorecard!F37</f>
        <v>4</v>
      </c>
      <c r="J4" s="88">
        <f>Scorecard!G37</f>
        <v>5</v>
      </c>
      <c r="K4" s="89">
        <f>Scorecard!H37</f>
        <v>4</v>
      </c>
      <c r="L4" s="87">
        <f>Scorecard!I37</f>
        <v>5</v>
      </c>
      <c r="M4" s="88">
        <f>Scorecard!J37</f>
        <v>2</v>
      </c>
      <c r="N4" s="89">
        <f>Scorecard!K37</f>
        <v>5</v>
      </c>
      <c r="O4" s="87">
        <f>Scorecard!L37</f>
        <v>3</v>
      </c>
      <c r="P4" s="88">
        <f>Scorecard!M37</f>
        <v>5</v>
      </c>
      <c r="Q4" s="89">
        <f>Scorecard!N37</f>
        <v>5</v>
      </c>
      <c r="R4" s="87">
        <f>Scorecard!O37</f>
        <v>4</v>
      </c>
      <c r="S4" s="88">
        <f>Scorecard!P37</f>
        <v>2</v>
      </c>
      <c r="T4" s="89">
        <f>Scorecard!Q37</f>
        <v>4</v>
      </c>
      <c r="U4" s="87">
        <f>Scorecard!R37</f>
        <v>5</v>
      </c>
      <c r="V4" s="88">
        <f>Scorecard!S37</f>
        <v>3</v>
      </c>
      <c r="W4" s="89">
        <f>Scorecard!T37</f>
        <v>5</v>
      </c>
      <c r="X4" s="87">
        <f>Scorecard!U37</f>
        <v>4</v>
      </c>
      <c r="Y4" s="87">
        <f>Scorecard!V37</f>
        <v>4</v>
      </c>
      <c r="Z4" s="86"/>
      <c r="AA4" s="90">
        <f>SUM(H4:Y4)</f>
        <v>72</v>
      </c>
      <c r="AB4" s="28">
        <f>PRINT!H33</f>
        <v>1</v>
      </c>
      <c r="AC4" s="91">
        <f>AA4-AB4</f>
        <v>71</v>
      </c>
      <c r="AD4" s="92">
        <v>81</v>
      </c>
      <c r="AE4" s="93">
        <f>AC4+AD4</f>
        <v>152</v>
      </c>
      <c r="AF4" s="94">
        <f>Scorecard!X37</f>
        <v>72</v>
      </c>
      <c r="AG4" s="28">
        <v>75</v>
      </c>
      <c r="AH4" s="95">
        <v>36</v>
      </c>
      <c r="AI4" s="96">
        <f t="shared" ref="AI4:AI39" si="0">SUM(AG4:AH4)</f>
        <v>111</v>
      </c>
      <c r="AK4" s="28">
        <v>75</v>
      </c>
    </row>
    <row r="5" spans="1:37" ht="36" customHeight="1" thickBot="1" x14ac:dyDescent="0.3">
      <c r="A5" s="319">
        <f>PRINT!A21</f>
        <v>0</v>
      </c>
      <c r="B5" s="83">
        <f>PRINT!B21</f>
        <v>5</v>
      </c>
      <c r="C5" s="84">
        <f>PRINT!C21</f>
        <v>19</v>
      </c>
      <c r="D5" s="84">
        <f>PRINT!D21</f>
        <v>21</v>
      </c>
      <c r="E5" s="85" t="str">
        <f>PRINT!E21</f>
        <v>9:39</v>
      </c>
      <c r="F5" s="28" t="str">
        <f>PRINT!F21</f>
        <v>Roger Fiets (SS)</v>
      </c>
      <c r="G5" s="86">
        <f>PRINT!G21</f>
        <v>25</v>
      </c>
      <c r="H5" s="97">
        <f>Scorecard!E25</f>
        <v>7</v>
      </c>
      <c r="I5" s="97">
        <f>Scorecard!F25</f>
        <v>5</v>
      </c>
      <c r="J5" s="98">
        <f>Scorecard!G25</f>
        <v>4</v>
      </c>
      <c r="K5" s="99">
        <f>Scorecard!H25</f>
        <v>5</v>
      </c>
      <c r="L5" s="97">
        <f>Scorecard!I25</f>
        <v>5</v>
      </c>
      <c r="M5" s="98">
        <f>Scorecard!J25</f>
        <v>3</v>
      </c>
      <c r="N5" s="99">
        <f>Scorecard!K25</f>
        <v>4</v>
      </c>
      <c r="O5" s="97">
        <f>Scorecard!L25</f>
        <v>4</v>
      </c>
      <c r="P5" s="98">
        <f>Scorecard!M25</f>
        <v>5</v>
      </c>
      <c r="Q5" s="99">
        <f>Scorecard!N25</f>
        <v>6</v>
      </c>
      <c r="R5" s="97">
        <f>Scorecard!O25</f>
        <v>6</v>
      </c>
      <c r="S5" s="98">
        <f>Scorecard!P25</f>
        <v>4</v>
      </c>
      <c r="T5" s="99">
        <f>Scorecard!Q25</f>
        <v>5</v>
      </c>
      <c r="U5" s="97">
        <f>Scorecard!R25</f>
        <v>6</v>
      </c>
      <c r="V5" s="98">
        <f>Scorecard!S25</f>
        <v>3</v>
      </c>
      <c r="W5" s="99">
        <f>Scorecard!T25</f>
        <v>6</v>
      </c>
      <c r="X5" s="97">
        <f>Scorecard!U25</f>
        <v>6</v>
      </c>
      <c r="Y5" s="97">
        <f>Scorecard!V25</f>
        <v>5</v>
      </c>
      <c r="Z5" s="86"/>
      <c r="AA5" s="90">
        <f>SUM(H5:Y5)</f>
        <v>89</v>
      </c>
      <c r="AB5" s="28">
        <f>PRINT!H21</f>
        <v>17</v>
      </c>
      <c r="AC5" s="91">
        <f>AA5-AB5</f>
        <v>72</v>
      </c>
      <c r="AD5" s="317">
        <v>76</v>
      </c>
      <c r="AE5" s="318">
        <f>AC5+AD5</f>
        <v>148</v>
      </c>
      <c r="AF5" s="94">
        <f>Scorecard!X25</f>
        <v>89</v>
      </c>
      <c r="AG5" s="102">
        <v>60</v>
      </c>
      <c r="AH5" s="103">
        <f t="shared" ref="AH5:AH39" si="1">$AH$4</f>
        <v>36</v>
      </c>
      <c r="AI5" s="104">
        <f t="shared" si="0"/>
        <v>96</v>
      </c>
      <c r="AK5" s="28">
        <v>60</v>
      </c>
    </row>
    <row r="6" spans="1:37" ht="36" customHeight="1" thickBot="1" x14ac:dyDescent="0.3">
      <c r="A6" s="319">
        <f>PRINT!A9</f>
        <v>0</v>
      </c>
      <c r="B6" s="83">
        <f>PRINT!B9</f>
        <v>5</v>
      </c>
      <c r="C6" s="84">
        <f>PRINT!C9</f>
        <v>7</v>
      </c>
      <c r="D6" s="84">
        <f>PRINT!D9</f>
        <v>25</v>
      </c>
      <c r="E6" s="85" t="str">
        <f>PRINT!E9</f>
        <v>9:12</v>
      </c>
      <c r="F6" s="28" t="str">
        <f>PRINT!F9</f>
        <v>Greg Zelnik</v>
      </c>
      <c r="G6" s="86">
        <f>PRINT!G9</f>
        <v>8.3000000000000007</v>
      </c>
      <c r="H6" s="97">
        <f>Scorecard!E13</f>
        <v>4</v>
      </c>
      <c r="I6" s="97">
        <f>Scorecard!F13</f>
        <v>5</v>
      </c>
      <c r="J6" s="98">
        <f>Scorecard!G13</f>
        <v>4</v>
      </c>
      <c r="K6" s="99">
        <f>Scorecard!H13</f>
        <v>4</v>
      </c>
      <c r="L6" s="97">
        <f>Scorecard!I13</f>
        <v>4</v>
      </c>
      <c r="M6" s="98">
        <f>Scorecard!J13</f>
        <v>5</v>
      </c>
      <c r="N6" s="99">
        <f>Scorecard!K13</f>
        <v>4</v>
      </c>
      <c r="O6" s="97">
        <f>Scorecard!L13</f>
        <v>4</v>
      </c>
      <c r="P6" s="98">
        <f>Scorecard!M13</f>
        <v>8</v>
      </c>
      <c r="Q6" s="99">
        <f>Scorecard!N13</f>
        <v>4</v>
      </c>
      <c r="R6" s="97">
        <f>Scorecard!O13</f>
        <v>6</v>
      </c>
      <c r="S6" s="98">
        <f>Scorecard!P13</f>
        <v>3</v>
      </c>
      <c r="T6" s="99">
        <f>Scorecard!Q13</f>
        <v>5</v>
      </c>
      <c r="U6" s="97">
        <f>Scorecard!R13</f>
        <v>5</v>
      </c>
      <c r="V6" s="98">
        <f>Scorecard!S13</f>
        <v>3</v>
      </c>
      <c r="W6" s="99">
        <f>Scorecard!T13</f>
        <v>5</v>
      </c>
      <c r="X6" s="97">
        <f>Scorecard!U13</f>
        <v>4</v>
      </c>
      <c r="Y6" s="97">
        <f>Scorecard!V13</f>
        <v>4</v>
      </c>
      <c r="Z6" s="86"/>
      <c r="AA6" s="90">
        <f>SUM(H6:Y6)</f>
        <v>81</v>
      </c>
      <c r="AB6" s="28">
        <f>PRINT!H9</f>
        <v>8</v>
      </c>
      <c r="AC6" s="91">
        <f>AA6-AB6</f>
        <v>73</v>
      </c>
      <c r="AD6" s="317">
        <v>75</v>
      </c>
      <c r="AE6" s="318">
        <f>AC6+AD6</f>
        <v>148</v>
      </c>
      <c r="AF6" s="94">
        <f>Scorecard!X13</f>
        <v>80</v>
      </c>
      <c r="AG6" s="102">
        <v>40</v>
      </c>
      <c r="AH6" s="103">
        <f t="shared" si="1"/>
        <v>36</v>
      </c>
      <c r="AI6" s="104">
        <f t="shared" si="0"/>
        <v>76</v>
      </c>
      <c r="AK6" s="28">
        <v>50</v>
      </c>
    </row>
    <row r="7" spans="1:37" ht="36" customHeight="1" thickBot="1" x14ac:dyDescent="0.3">
      <c r="A7" s="319">
        <f>PRINT!A18</f>
        <v>0</v>
      </c>
      <c r="B7" s="83">
        <f>PRINT!B18</f>
        <v>5</v>
      </c>
      <c r="C7" s="84">
        <f>PRINT!C18</f>
        <v>16</v>
      </c>
      <c r="D7" s="84">
        <f>PRINT!D18</f>
        <v>23</v>
      </c>
      <c r="E7" s="85" t="str">
        <f>PRINT!E18</f>
        <v>9:30</v>
      </c>
      <c r="F7" s="28" t="str">
        <f>PRINT!F18</f>
        <v>Dave Trout (SS)</v>
      </c>
      <c r="G7" s="86">
        <f>PRINT!G18</f>
        <v>24.8</v>
      </c>
      <c r="H7" s="97">
        <f>Scorecard!E22</f>
        <v>6</v>
      </c>
      <c r="I7" s="97">
        <f>Scorecard!F22</f>
        <v>3</v>
      </c>
      <c r="J7" s="98">
        <f>Scorecard!G22</f>
        <v>5</v>
      </c>
      <c r="K7" s="99">
        <f>Scorecard!H22</f>
        <v>4</v>
      </c>
      <c r="L7" s="97">
        <f>Scorecard!I22</f>
        <v>6</v>
      </c>
      <c r="M7" s="98">
        <f>Scorecard!J22</f>
        <v>3</v>
      </c>
      <c r="N7" s="99">
        <f>Scorecard!K22</f>
        <v>5</v>
      </c>
      <c r="O7" s="97">
        <f>Scorecard!L22</f>
        <v>4</v>
      </c>
      <c r="P7" s="98">
        <f>Scorecard!M22</f>
        <v>6</v>
      </c>
      <c r="Q7" s="99">
        <f>Scorecard!N22</f>
        <v>7</v>
      </c>
      <c r="R7" s="97">
        <f>Scorecard!O22</f>
        <v>5</v>
      </c>
      <c r="S7" s="98">
        <f>Scorecard!P22</f>
        <v>5</v>
      </c>
      <c r="T7" s="99">
        <f>Scorecard!Q22</f>
        <v>5</v>
      </c>
      <c r="U7" s="97">
        <f>Scorecard!R22</f>
        <v>5</v>
      </c>
      <c r="V7" s="98">
        <f>Scorecard!S22</f>
        <v>5</v>
      </c>
      <c r="W7" s="99">
        <f>Scorecard!T22</f>
        <v>6</v>
      </c>
      <c r="X7" s="97">
        <f>Scorecard!U22</f>
        <v>5</v>
      </c>
      <c r="Y7" s="97">
        <f>Scorecard!V22</f>
        <v>5</v>
      </c>
      <c r="Z7" s="86"/>
      <c r="AA7" s="90">
        <f>SUM(H7:Y7)</f>
        <v>90</v>
      </c>
      <c r="AB7" s="28">
        <f>PRINT!H18</f>
        <v>17</v>
      </c>
      <c r="AC7" s="91">
        <f>AA7-AB7</f>
        <v>73</v>
      </c>
      <c r="AD7" s="105">
        <v>77</v>
      </c>
      <c r="AE7" s="101">
        <f>AC7+AD7</f>
        <v>150</v>
      </c>
      <c r="AF7" s="94">
        <f>Scorecard!X22</f>
        <v>90</v>
      </c>
      <c r="AG7" s="102">
        <v>40</v>
      </c>
      <c r="AH7" s="103">
        <f t="shared" si="1"/>
        <v>36</v>
      </c>
      <c r="AI7" s="104">
        <f t="shared" si="0"/>
        <v>76</v>
      </c>
      <c r="AK7" s="28">
        <v>40</v>
      </c>
    </row>
    <row r="8" spans="1:37" ht="36" customHeight="1" thickBot="1" x14ac:dyDescent="0.3">
      <c r="A8" s="319">
        <f>PRINT!A36</f>
        <v>0</v>
      </c>
      <c r="B8" s="83">
        <f>PRINT!B36</f>
        <v>5</v>
      </c>
      <c r="C8" s="84">
        <f>PRINT!C36</f>
        <v>34</v>
      </c>
      <c r="D8" s="84">
        <f>PRINT!D36</f>
        <v>32</v>
      </c>
      <c r="E8" s="85" t="str">
        <f>PRINT!E36</f>
        <v>10:15</v>
      </c>
      <c r="F8" s="28" t="str">
        <f>PRINT!F36</f>
        <v>John Thurston (S)</v>
      </c>
      <c r="G8" s="86">
        <f>PRINT!G36</f>
        <v>15.69</v>
      </c>
      <c r="H8" s="97">
        <f>Scorecard!E40</f>
        <v>5</v>
      </c>
      <c r="I8" s="97">
        <f>Scorecard!F40</f>
        <v>4</v>
      </c>
      <c r="J8" s="98">
        <f>Scorecard!G40</f>
        <v>5</v>
      </c>
      <c r="K8" s="99">
        <f>Scorecard!H40</f>
        <v>4</v>
      </c>
      <c r="L8" s="97">
        <f>Scorecard!I40</f>
        <v>7</v>
      </c>
      <c r="M8" s="98">
        <f>Scorecard!J40</f>
        <v>6</v>
      </c>
      <c r="N8" s="99">
        <f>Scorecard!K40</f>
        <v>6</v>
      </c>
      <c r="O8" s="97">
        <f>Scorecard!L40</f>
        <v>3</v>
      </c>
      <c r="P8" s="98">
        <f>Scorecard!M40</f>
        <v>5</v>
      </c>
      <c r="Q8" s="99">
        <f>Scorecard!N40</f>
        <v>5</v>
      </c>
      <c r="R8" s="97">
        <f>Scorecard!O40</f>
        <v>4</v>
      </c>
      <c r="S8" s="98">
        <f>Scorecard!P40</f>
        <v>3</v>
      </c>
      <c r="T8" s="99">
        <f>Scorecard!Q40</f>
        <v>4</v>
      </c>
      <c r="U8" s="97">
        <f>Scorecard!R40</f>
        <v>5</v>
      </c>
      <c r="V8" s="98">
        <f>Scorecard!S40</f>
        <v>3</v>
      </c>
      <c r="W8" s="99">
        <f>Scorecard!T40</f>
        <v>6</v>
      </c>
      <c r="X8" s="97">
        <f>Scorecard!U40</f>
        <v>5</v>
      </c>
      <c r="Y8" s="97">
        <f>Scorecard!V40</f>
        <v>5</v>
      </c>
      <c r="Z8" s="86"/>
      <c r="AA8" s="90">
        <f>SUM(H8:Y8)</f>
        <v>85</v>
      </c>
      <c r="AB8" s="28">
        <f>PRINT!H36</f>
        <v>12</v>
      </c>
      <c r="AC8" s="91">
        <f>AA8-AB8</f>
        <v>73</v>
      </c>
      <c r="AD8" s="105">
        <v>78</v>
      </c>
      <c r="AE8" s="101">
        <f>AC8+AD8</f>
        <v>151</v>
      </c>
      <c r="AF8" s="94">
        <f>Scorecard!X40</f>
        <v>85</v>
      </c>
      <c r="AG8" s="102">
        <v>40</v>
      </c>
      <c r="AH8" s="103">
        <f t="shared" si="1"/>
        <v>36</v>
      </c>
      <c r="AI8" s="104">
        <f t="shared" si="0"/>
        <v>76</v>
      </c>
      <c r="AK8" s="28">
        <v>30</v>
      </c>
    </row>
    <row r="9" spans="1:37" ht="36" customHeight="1" thickBot="1" x14ac:dyDescent="0.3">
      <c r="A9" s="83">
        <f>PRINT!A6</f>
        <v>20</v>
      </c>
      <c r="B9" s="83">
        <f>PRINT!B6</f>
        <v>5</v>
      </c>
      <c r="C9" s="84">
        <f>PRINT!C6</f>
        <v>4</v>
      </c>
      <c r="D9" s="84">
        <f>PRINT!D6</f>
        <v>14</v>
      </c>
      <c r="E9" s="85" t="str">
        <f>PRINT!E6</f>
        <v>9:03</v>
      </c>
      <c r="F9" s="28" t="str">
        <f>PRINT!F6</f>
        <v>Pat Slovonic (S)</v>
      </c>
      <c r="G9" s="86">
        <f>PRINT!G6</f>
        <v>3.3</v>
      </c>
      <c r="H9" s="97">
        <f>Scorecard!E10</f>
        <v>3</v>
      </c>
      <c r="I9" s="97">
        <f>Scorecard!F10</f>
        <v>4</v>
      </c>
      <c r="J9" s="98">
        <f>Scorecard!G10</f>
        <v>4</v>
      </c>
      <c r="K9" s="99">
        <f>Scorecard!H10</f>
        <v>4</v>
      </c>
      <c r="L9" s="97">
        <f>Scorecard!I10</f>
        <v>5</v>
      </c>
      <c r="M9" s="98">
        <f>Scorecard!J10</f>
        <v>3</v>
      </c>
      <c r="N9" s="99">
        <f>Scorecard!K10</f>
        <v>4</v>
      </c>
      <c r="O9" s="97">
        <f>Scorecard!L10</f>
        <v>3</v>
      </c>
      <c r="P9" s="98">
        <f>Scorecard!M10</f>
        <v>4</v>
      </c>
      <c r="Q9" s="99">
        <f>Scorecard!N10</f>
        <v>5</v>
      </c>
      <c r="R9" s="97">
        <f>Scorecard!O10</f>
        <v>5</v>
      </c>
      <c r="S9" s="98">
        <f>Scorecard!P10</f>
        <v>3</v>
      </c>
      <c r="T9" s="99">
        <f>Scorecard!Q10</f>
        <v>4</v>
      </c>
      <c r="U9" s="97">
        <f>Scorecard!R10</f>
        <v>5</v>
      </c>
      <c r="V9" s="98">
        <f>Scorecard!S10</f>
        <v>3</v>
      </c>
      <c r="W9" s="99">
        <f>Scorecard!T10</f>
        <v>5</v>
      </c>
      <c r="X9" s="97">
        <f>Scorecard!U10</f>
        <v>5</v>
      </c>
      <c r="Y9" s="97">
        <f>Scorecard!V10</f>
        <v>4</v>
      </c>
      <c r="Z9" s="86"/>
      <c r="AA9" s="90">
        <f>SUM(H9:Y9)</f>
        <v>73</v>
      </c>
      <c r="AB9" s="28">
        <f>PRINT!H6</f>
        <v>-1</v>
      </c>
      <c r="AC9" s="91">
        <f>AA9-AB9</f>
        <v>74</v>
      </c>
      <c r="AD9" s="105">
        <v>83</v>
      </c>
      <c r="AE9" s="101">
        <f>AC9+AD9</f>
        <v>157</v>
      </c>
      <c r="AF9" s="94">
        <f>Scorecard!X10</f>
        <v>73</v>
      </c>
      <c r="AG9" s="102">
        <v>20</v>
      </c>
      <c r="AH9" s="103">
        <f t="shared" si="1"/>
        <v>36</v>
      </c>
      <c r="AI9" s="104">
        <f t="shared" si="0"/>
        <v>56</v>
      </c>
      <c r="AK9" s="28">
        <v>25</v>
      </c>
    </row>
    <row r="10" spans="1:37" ht="36" customHeight="1" thickBot="1" x14ac:dyDescent="0.3">
      <c r="A10" s="319">
        <f>PRINT!A12</f>
        <v>0</v>
      </c>
      <c r="B10" s="83">
        <f>PRINT!B12</f>
        <v>5</v>
      </c>
      <c r="C10" s="84">
        <f>PRINT!C12</f>
        <v>10</v>
      </c>
      <c r="D10" s="84">
        <f>PRINT!D12</f>
        <v>29</v>
      </c>
      <c r="E10" s="85" t="str">
        <f>PRINT!E12</f>
        <v>9:21</v>
      </c>
      <c r="F10" s="28" t="str">
        <f>PRINT!F12</f>
        <v>Fred Ripka (S)</v>
      </c>
      <c r="G10" s="86">
        <f>PRINT!G12</f>
        <v>10.8</v>
      </c>
      <c r="H10" s="97">
        <f>Scorecard!E16</f>
        <v>4</v>
      </c>
      <c r="I10" s="97">
        <f>Scorecard!F16</f>
        <v>5</v>
      </c>
      <c r="J10" s="98">
        <f>Scorecard!G16</f>
        <v>4</v>
      </c>
      <c r="K10" s="99">
        <f>Scorecard!H16</f>
        <v>4</v>
      </c>
      <c r="L10" s="97">
        <f>Scorecard!I16</f>
        <v>5</v>
      </c>
      <c r="M10" s="98">
        <f>Scorecard!J16</f>
        <v>3</v>
      </c>
      <c r="N10" s="99">
        <f>Scorecard!K16</f>
        <v>5</v>
      </c>
      <c r="O10" s="97">
        <f>Scorecard!L16</f>
        <v>3</v>
      </c>
      <c r="P10" s="98">
        <f>Scorecard!M16</f>
        <v>5</v>
      </c>
      <c r="Q10" s="99">
        <f>Scorecard!N16</f>
        <v>7</v>
      </c>
      <c r="R10" s="97">
        <f>Scorecard!O16</f>
        <v>5</v>
      </c>
      <c r="S10" s="98">
        <f>Scorecard!P16</f>
        <v>3</v>
      </c>
      <c r="T10" s="99">
        <f>Scorecard!Q16</f>
        <v>5</v>
      </c>
      <c r="U10" s="97">
        <f>Scorecard!R16</f>
        <v>6</v>
      </c>
      <c r="V10" s="98">
        <f>Scorecard!S16</f>
        <v>3</v>
      </c>
      <c r="W10" s="99">
        <f>Scorecard!T16</f>
        <v>5</v>
      </c>
      <c r="X10" s="97">
        <f>Scorecard!U16</f>
        <v>5</v>
      </c>
      <c r="Y10" s="97">
        <f>Scorecard!V16</f>
        <v>4</v>
      </c>
      <c r="Z10" s="86"/>
      <c r="AA10" s="90">
        <f>SUM(H10:Y10)</f>
        <v>81</v>
      </c>
      <c r="AB10" s="28">
        <f>PRINT!H12</f>
        <v>7</v>
      </c>
      <c r="AC10" s="91">
        <f>AA10-AB10</f>
        <v>74</v>
      </c>
      <c r="AD10" s="105">
        <v>82</v>
      </c>
      <c r="AE10" s="101">
        <f>AC10+AD10</f>
        <v>156</v>
      </c>
      <c r="AF10" s="94">
        <f>Scorecard!X16</f>
        <v>81</v>
      </c>
      <c r="AG10" s="102">
        <v>20</v>
      </c>
      <c r="AH10" s="103">
        <f t="shared" si="1"/>
        <v>36</v>
      </c>
      <c r="AI10" s="104">
        <f t="shared" si="0"/>
        <v>56</v>
      </c>
      <c r="AK10" s="28">
        <v>20</v>
      </c>
    </row>
    <row r="11" spans="1:37" ht="36" customHeight="1" thickBot="1" x14ac:dyDescent="0.3">
      <c r="A11" s="83">
        <f>PRINT!A28</f>
        <v>20</v>
      </c>
      <c r="B11" s="83">
        <f>PRINT!B28</f>
        <v>5</v>
      </c>
      <c r="C11" s="84">
        <f>PRINT!C28</f>
        <v>26</v>
      </c>
      <c r="D11" s="84">
        <f>PRINT!D28</f>
        <v>11</v>
      </c>
      <c r="E11" s="85" t="str">
        <f>PRINT!E28</f>
        <v>9:57</v>
      </c>
      <c r="F11" s="28" t="str">
        <f>PRINT!F28</f>
        <v>Gary Parks</v>
      </c>
      <c r="G11" s="86">
        <f>PRINT!G28</f>
        <v>7.2</v>
      </c>
      <c r="H11" s="97">
        <f>Scorecard!E32</f>
        <v>4</v>
      </c>
      <c r="I11" s="97">
        <f>Scorecard!F32</f>
        <v>4</v>
      </c>
      <c r="J11" s="98">
        <f>Scorecard!G32</f>
        <v>5</v>
      </c>
      <c r="K11" s="99">
        <f>Scorecard!H32</f>
        <v>4</v>
      </c>
      <c r="L11" s="97">
        <f>Scorecard!I32</f>
        <v>5</v>
      </c>
      <c r="M11" s="98">
        <f>Scorecard!J32</f>
        <v>3</v>
      </c>
      <c r="N11" s="99">
        <f>Scorecard!K32</f>
        <v>5</v>
      </c>
      <c r="O11" s="97">
        <f>Scorecard!L32</f>
        <v>5</v>
      </c>
      <c r="P11" s="98">
        <f>Scorecard!M32</f>
        <v>5</v>
      </c>
      <c r="Q11" s="99">
        <f>Scorecard!N32</f>
        <v>5</v>
      </c>
      <c r="R11" s="97">
        <f>Scorecard!O32</f>
        <v>4</v>
      </c>
      <c r="S11" s="98">
        <f>Scorecard!P32</f>
        <v>3</v>
      </c>
      <c r="T11" s="99">
        <f>Scorecard!Q32</f>
        <v>4</v>
      </c>
      <c r="U11" s="97">
        <f>Scorecard!R32</f>
        <v>6</v>
      </c>
      <c r="V11" s="98">
        <f>Scorecard!S32</f>
        <v>3</v>
      </c>
      <c r="W11" s="99">
        <f>Scorecard!T32</f>
        <v>7</v>
      </c>
      <c r="X11" s="97">
        <f>Scorecard!U32</f>
        <v>4</v>
      </c>
      <c r="Y11" s="97">
        <f>Scorecard!V32</f>
        <v>5</v>
      </c>
      <c r="Z11" s="86"/>
      <c r="AA11" s="90">
        <f>SUM(H11:Y11)</f>
        <v>81</v>
      </c>
      <c r="AB11" s="28">
        <f>PRINT!H28</f>
        <v>7</v>
      </c>
      <c r="AC11" s="91">
        <f>AA11-AB11</f>
        <v>74</v>
      </c>
      <c r="AD11" s="105">
        <v>76</v>
      </c>
      <c r="AE11" s="101">
        <f>AC11+AD11</f>
        <v>150</v>
      </c>
      <c r="AF11" s="94">
        <f>Scorecard!X32</f>
        <v>81</v>
      </c>
      <c r="AG11" s="102">
        <v>20</v>
      </c>
      <c r="AH11" s="103">
        <f t="shared" si="1"/>
        <v>36</v>
      </c>
      <c r="AI11" s="104">
        <f t="shared" si="0"/>
        <v>56</v>
      </c>
      <c r="AK11" s="28">
        <v>15</v>
      </c>
    </row>
    <row r="12" spans="1:37" ht="36" customHeight="1" thickBot="1" x14ac:dyDescent="0.3">
      <c r="A12" s="83">
        <f>PRINT!A5</f>
        <v>20</v>
      </c>
      <c r="B12" s="83">
        <f>PRINT!B5</f>
        <v>5</v>
      </c>
      <c r="C12" s="84">
        <f>PRINT!C5</f>
        <v>3</v>
      </c>
      <c r="D12" s="84">
        <f>PRINT!D5</f>
        <v>30</v>
      </c>
      <c r="E12" s="85" t="str">
        <f>PRINT!E5</f>
        <v>9:03</v>
      </c>
      <c r="F12" s="28" t="str">
        <f>PRINT!F5</f>
        <v>Chris Tucker (SS)</v>
      </c>
      <c r="G12" s="86">
        <f>PRINT!G5</f>
        <v>4.0999999999999996</v>
      </c>
      <c r="H12" s="97">
        <f>Scorecard!E9</f>
        <v>3</v>
      </c>
      <c r="I12" s="97">
        <f>Scorecard!F9</f>
        <v>5</v>
      </c>
      <c r="J12" s="98">
        <f>Scorecard!G9</f>
        <v>4</v>
      </c>
      <c r="K12" s="99">
        <f>Scorecard!H9</f>
        <v>4</v>
      </c>
      <c r="L12" s="97">
        <f>Scorecard!I9</f>
        <v>6</v>
      </c>
      <c r="M12" s="98">
        <f>Scorecard!J9</f>
        <v>4</v>
      </c>
      <c r="N12" s="99">
        <f>Scorecard!K9</f>
        <v>5</v>
      </c>
      <c r="O12" s="97">
        <f>Scorecard!L9</f>
        <v>3</v>
      </c>
      <c r="P12" s="98">
        <f>Scorecard!M9</f>
        <v>5</v>
      </c>
      <c r="Q12" s="99">
        <f>Scorecard!N9</f>
        <v>4</v>
      </c>
      <c r="R12" s="97">
        <f>Scorecard!O9</f>
        <v>4</v>
      </c>
      <c r="S12" s="98">
        <f>Scorecard!P9</f>
        <v>3</v>
      </c>
      <c r="T12" s="99">
        <f>Scorecard!Q9</f>
        <v>4</v>
      </c>
      <c r="U12" s="97">
        <f>Scorecard!R9</f>
        <v>5</v>
      </c>
      <c r="V12" s="98">
        <f>Scorecard!S9</f>
        <v>3</v>
      </c>
      <c r="W12" s="99">
        <f>Scorecard!T9</f>
        <v>5</v>
      </c>
      <c r="X12" s="97">
        <f>Scorecard!U9</f>
        <v>4</v>
      </c>
      <c r="Y12" s="97">
        <f>Scorecard!V9</f>
        <v>4</v>
      </c>
      <c r="Z12" s="86"/>
      <c r="AA12" s="90">
        <f>SUM(H12:Y12)</f>
        <v>75</v>
      </c>
      <c r="AB12" s="28">
        <f>PRINT!H5</f>
        <v>0</v>
      </c>
      <c r="AC12" s="91">
        <f>AA12-AB12</f>
        <v>75</v>
      </c>
      <c r="AD12" s="100">
        <v>80</v>
      </c>
      <c r="AE12" s="101">
        <f>AC12+AD12</f>
        <v>155</v>
      </c>
      <c r="AF12" s="94">
        <f>Scorecard!X9</f>
        <v>75</v>
      </c>
      <c r="AG12" s="102">
        <v>4</v>
      </c>
      <c r="AH12" s="103">
        <f t="shared" si="1"/>
        <v>36</v>
      </c>
      <c r="AI12" s="104">
        <f t="shared" si="0"/>
        <v>40</v>
      </c>
      <c r="AK12" s="28">
        <v>10</v>
      </c>
    </row>
    <row r="13" spans="1:37" ht="36" customHeight="1" thickBot="1" x14ac:dyDescent="0.3">
      <c r="A13" s="319">
        <f>PRINT!A17</f>
        <v>0</v>
      </c>
      <c r="B13" s="83">
        <f>PRINT!B17</f>
        <v>5</v>
      </c>
      <c r="C13" s="84">
        <f>PRINT!C17</f>
        <v>15</v>
      </c>
      <c r="D13" s="84">
        <f>PRINT!D17</f>
        <v>31</v>
      </c>
      <c r="E13" s="85" t="str">
        <f>PRINT!E17</f>
        <v>9:30</v>
      </c>
      <c r="F13" s="28" t="str">
        <f>PRINT!F17</f>
        <v>Robert Freeburn (SS)</v>
      </c>
      <c r="G13" s="86">
        <f>PRINT!G17</f>
        <v>20.3</v>
      </c>
      <c r="H13" s="97">
        <f>Scorecard!E21</f>
        <v>5</v>
      </c>
      <c r="I13" s="97">
        <f>Scorecard!F21</f>
        <v>5</v>
      </c>
      <c r="J13" s="98">
        <f>Scorecard!G21</f>
        <v>4</v>
      </c>
      <c r="K13" s="99">
        <f>Scorecard!H21</f>
        <v>6</v>
      </c>
      <c r="L13" s="97">
        <f>Scorecard!I21</f>
        <v>6</v>
      </c>
      <c r="M13" s="98">
        <f>Scorecard!J21</f>
        <v>3</v>
      </c>
      <c r="N13" s="99">
        <f>Scorecard!K21</f>
        <v>4</v>
      </c>
      <c r="O13" s="97">
        <f>Scorecard!L21</f>
        <v>4</v>
      </c>
      <c r="P13" s="98">
        <f>Scorecard!M21</f>
        <v>6</v>
      </c>
      <c r="Q13" s="99">
        <f>Scorecard!N21</f>
        <v>7</v>
      </c>
      <c r="R13" s="97">
        <f>Scorecard!O21</f>
        <v>4</v>
      </c>
      <c r="S13" s="98">
        <f>Scorecard!P21</f>
        <v>3</v>
      </c>
      <c r="T13" s="99">
        <f>Scorecard!Q21</f>
        <v>5</v>
      </c>
      <c r="U13" s="97">
        <f>Scorecard!R21</f>
        <v>5</v>
      </c>
      <c r="V13" s="98">
        <f>Scorecard!S21</f>
        <v>4</v>
      </c>
      <c r="W13" s="99">
        <f>Scorecard!T21</f>
        <v>7</v>
      </c>
      <c r="X13" s="97">
        <f>Scorecard!U21</f>
        <v>6</v>
      </c>
      <c r="Y13" s="97">
        <f>Scorecard!V21</f>
        <v>4</v>
      </c>
      <c r="Z13" s="86"/>
      <c r="AA13" s="90">
        <f>SUM(H13:Y13)</f>
        <v>88</v>
      </c>
      <c r="AB13" s="28">
        <f>PRINT!H17</f>
        <v>13</v>
      </c>
      <c r="AC13" s="91">
        <f>AA13-AB13</f>
        <v>75</v>
      </c>
      <c r="AD13" s="315">
        <v>71</v>
      </c>
      <c r="AE13" s="316">
        <f>AC13+AD13</f>
        <v>146</v>
      </c>
      <c r="AF13" s="94">
        <f>Scorecard!X21</f>
        <v>88</v>
      </c>
      <c r="AG13" s="102">
        <v>4</v>
      </c>
      <c r="AH13" s="103">
        <f t="shared" si="1"/>
        <v>36</v>
      </c>
      <c r="AI13" s="104">
        <f t="shared" si="0"/>
        <v>40</v>
      </c>
      <c r="AK13" s="28">
        <v>5</v>
      </c>
    </row>
    <row r="14" spans="1:37" ht="36" customHeight="1" thickBot="1" x14ac:dyDescent="0.3">
      <c r="A14" s="319">
        <f>PRINT!A22</f>
        <v>0</v>
      </c>
      <c r="B14" s="83">
        <f>PRINT!B22</f>
        <v>5</v>
      </c>
      <c r="C14" s="84">
        <f>PRINT!C22</f>
        <v>20</v>
      </c>
      <c r="D14" s="84">
        <f>PRINT!D22</f>
        <v>27</v>
      </c>
      <c r="E14" s="85" t="str">
        <f>PRINT!E22</f>
        <v>9:39</v>
      </c>
      <c r="F14" s="28" t="str">
        <f>PRINT!F22</f>
        <v>Hayes Jones (SS)</v>
      </c>
      <c r="G14" s="86">
        <f>PRINT!G22</f>
        <v>23.7</v>
      </c>
      <c r="H14" s="97">
        <f>Scorecard!E26</f>
        <v>4</v>
      </c>
      <c r="I14" s="97">
        <f>Scorecard!F26</f>
        <v>5</v>
      </c>
      <c r="J14" s="98">
        <f>Scorecard!G26</f>
        <v>4</v>
      </c>
      <c r="K14" s="99">
        <f>Scorecard!H26</f>
        <v>7</v>
      </c>
      <c r="L14" s="97">
        <f>Scorecard!I26</f>
        <v>8</v>
      </c>
      <c r="M14" s="98">
        <f>Scorecard!J26</f>
        <v>3</v>
      </c>
      <c r="N14" s="99">
        <f>Scorecard!K26</f>
        <v>4</v>
      </c>
      <c r="O14" s="97">
        <f>Scorecard!L26</f>
        <v>4</v>
      </c>
      <c r="P14" s="98">
        <f>Scorecard!M26</f>
        <v>5</v>
      </c>
      <c r="Q14" s="99">
        <f>Scorecard!N26</f>
        <v>7</v>
      </c>
      <c r="R14" s="97">
        <f>Scorecard!O26</f>
        <v>5</v>
      </c>
      <c r="S14" s="98">
        <f>Scorecard!P26</f>
        <v>3</v>
      </c>
      <c r="T14" s="99">
        <f>Scorecard!Q26</f>
        <v>6</v>
      </c>
      <c r="U14" s="97">
        <f>Scorecard!R26</f>
        <v>7</v>
      </c>
      <c r="V14" s="98">
        <f>Scorecard!S26</f>
        <v>4</v>
      </c>
      <c r="W14" s="99">
        <f>Scorecard!T26</f>
        <v>5</v>
      </c>
      <c r="X14" s="97">
        <f>Scorecard!U26</f>
        <v>5</v>
      </c>
      <c r="Y14" s="97">
        <f>Scorecard!V26</f>
        <v>5</v>
      </c>
      <c r="Z14" s="86"/>
      <c r="AA14" s="90">
        <f>SUM(H14:Y14)</f>
        <v>91</v>
      </c>
      <c r="AB14" s="28">
        <f>PRINT!H22</f>
        <v>16</v>
      </c>
      <c r="AC14" s="91">
        <f>AA14-AB14</f>
        <v>75</v>
      </c>
      <c r="AD14" s="105">
        <v>76</v>
      </c>
      <c r="AE14" s="101">
        <f>AC14+AD14</f>
        <v>151</v>
      </c>
      <c r="AF14" s="94">
        <f>Scorecard!X26</f>
        <v>91</v>
      </c>
      <c r="AG14" s="102">
        <v>4</v>
      </c>
      <c r="AH14" s="103">
        <f t="shared" si="1"/>
        <v>36</v>
      </c>
      <c r="AI14" s="104">
        <f t="shared" si="0"/>
        <v>40</v>
      </c>
      <c r="AK14" s="28">
        <v>0</v>
      </c>
    </row>
    <row r="15" spans="1:37" ht="36" customHeight="1" thickBot="1" x14ac:dyDescent="0.3">
      <c r="A15" s="83">
        <f>PRINT!A27</f>
        <v>20</v>
      </c>
      <c r="B15" s="83">
        <f>PRINT!B27</f>
        <v>5</v>
      </c>
      <c r="C15" s="84">
        <f>PRINT!C27</f>
        <v>25</v>
      </c>
      <c r="D15" s="84">
        <f>PRINT!D27</f>
        <v>22</v>
      </c>
      <c r="E15" s="85" t="str">
        <f>PRINT!E27</f>
        <v>9:57</v>
      </c>
      <c r="F15" s="28" t="str">
        <f>PRINT!F27</f>
        <v>Nick Jacobi</v>
      </c>
      <c r="G15" s="86">
        <f>PRINT!G27</f>
        <v>-2.0299999999999998</v>
      </c>
      <c r="H15" s="97">
        <f>Scorecard!E31</f>
        <v>3</v>
      </c>
      <c r="I15" s="97">
        <f>Scorecard!F31</f>
        <v>4</v>
      </c>
      <c r="J15" s="98">
        <f>Scorecard!G31</f>
        <v>3</v>
      </c>
      <c r="K15" s="99">
        <f>Scorecard!H31</f>
        <v>4</v>
      </c>
      <c r="L15" s="97">
        <f>Scorecard!I31</f>
        <v>4</v>
      </c>
      <c r="M15" s="98">
        <f>Scorecard!J31</f>
        <v>3</v>
      </c>
      <c r="N15" s="99">
        <f>Scorecard!K31</f>
        <v>5</v>
      </c>
      <c r="O15" s="97">
        <f>Scorecard!L31</f>
        <v>5</v>
      </c>
      <c r="P15" s="98">
        <f>Scorecard!M31</f>
        <v>5</v>
      </c>
      <c r="Q15" s="99">
        <f>Scorecard!N31</f>
        <v>4</v>
      </c>
      <c r="R15" s="97">
        <f>Scorecard!O31</f>
        <v>4</v>
      </c>
      <c r="S15" s="98">
        <f>Scorecard!P31</f>
        <v>3</v>
      </c>
      <c r="T15" s="99">
        <f>Scorecard!Q31</f>
        <v>4</v>
      </c>
      <c r="U15" s="97">
        <f>Scorecard!R31</f>
        <v>4</v>
      </c>
      <c r="V15" s="98">
        <f>Scorecard!S31</f>
        <v>3</v>
      </c>
      <c r="W15" s="99">
        <f>Scorecard!T31</f>
        <v>5</v>
      </c>
      <c r="X15" s="97">
        <f>Scorecard!U31</f>
        <v>4</v>
      </c>
      <c r="Y15" s="97">
        <f>Scorecard!V31</f>
        <v>4</v>
      </c>
      <c r="Z15" s="86"/>
      <c r="AA15" s="90">
        <f>SUM(H15:Y15)</f>
        <v>71</v>
      </c>
      <c r="AB15" s="28">
        <f>PRINT!H27</f>
        <v>-4</v>
      </c>
      <c r="AC15" s="91">
        <f>AA15-AB15</f>
        <v>75</v>
      </c>
      <c r="AD15" s="105">
        <v>76</v>
      </c>
      <c r="AE15" s="101">
        <f>AC15+AD15</f>
        <v>151</v>
      </c>
      <c r="AF15" s="94">
        <f>Scorecard!X31</f>
        <v>71</v>
      </c>
      <c r="AG15" s="102">
        <v>4</v>
      </c>
      <c r="AH15" s="103">
        <f t="shared" si="1"/>
        <v>36</v>
      </c>
      <c r="AI15" s="104">
        <f t="shared" si="0"/>
        <v>40</v>
      </c>
      <c r="AK15" s="28">
        <v>-1</v>
      </c>
    </row>
    <row r="16" spans="1:37" ht="36" customHeight="1" thickBot="1" x14ac:dyDescent="0.3">
      <c r="A16" s="319">
        <f>PRINT!A13</f>
        <v>0</v>
      </c>
      <c r="B16" s="83">
        <f>PRINT!B13</f>
        <v>5</v>
      </c>
      <c r="C16" s="84">
        <f>PRINT!C13</f>
        <v>11</v>
      </c>
      <c r="D16" s="84">
        <f>PRINT!D13</f>
        <v>4</v>
      </c>
      <c r="E16" s="85" t="str">
        <f>PRINT!E13</f>
        <v>9:21</v>
      </c>
      <c r="F16" s="28" t="str">
        <f>PRINT!F13</f>
        <v>Mike Shinder (S)</v>
      </c>
      <c r="G16" s="86">
        <f>PRINT!G13</f>
        <v>20.399999999999999</v>
      </c>
      <c r="H16" s="97">
        <f>Scorecard!E17</f>
        <v>4</v>
      </c>
      <c r="I16" s="97">
        <f>Scorecard!F17</f>
        <v>4</v>
      </c>
      <c r="J16" s="98">
        <f>Scorecard!G17</f>
        <v>4</v>
      </c>
      <c r="K16" s="99">
        <f>Scorecard!H17</f>
        <v>5</v>
      </c>
      <c r="L16" s="97">
        <f>Scorecard!I17</f>
        <v>5</v>
      </c>
      <c r="M16" s="98">
        <f>Scorecard!J17</f>
        <v>3</v>
      </c>
      <c r="N16" s="99">
        <f>Scorecard!K17</f>
        <v>7</v>
      </c>
      <c r="O16" s="97">
        <f>Scorecard!L17</f>
        <v>3</v>
      </c>
      <c r="P16" s="98">
        <f>Scorecard!M17</f>
        <v>8</v>
      </c>
      <c r="Q16" s="99">
        <f>Scorecard!N17</f>
        <v>7</v>
      </c>
      <c r="R16" s="97">
        <f>Scorecard!O17</f>
        <v>7</v>
      </c>
      <c r="S16" s="98">
        <f>Scorecard!P17</f>
        <v>3</v>
      </c>
      <c r="T16" s="99">
        <f>Scorecard!Q17</f>
        <v>4</v>
      </c>
      <c r="U16" s="97">
        <f>Scorecard!R17</f>
        <v>7</v>
      </c>
      <c r="V16" s="98">
        <f>Scorecard!S17</f>
        <v>4</v>
      </c>
      <c r="W16" s="99">
        <f>Scorecard!T17</f>
        <v>8</v>
      </c>
      <c r="X16" s="97">
        <f>Scorecard!U17</f>
        <v>5</v>
      </c>
      <c r="Y16" s="97">
        <f>Scorecard!V17</f>
        <v>5</v>
      </c>
      <c r="Z16" s="86"/>
      <c r="AA16" s="90">
        <f>SUM(H16:Y16)</f>
        <v>93</v>
      </c>
      <c r="AB16" s="28">
        <f>PRINT!H13</f>
        <v>17</v>
      </c>
      <c r="AC16" s="91">
        <f>AA16-AB16</f>
        <v>76</v>
      </c>
      <c r="AD16" s="105">
        <v>74</v>
      </c>
      <c r="AE16" s="101">
        <f>AC16+AD16</f>
        <v>150</v>
      </c>
      <c r="AF16" s="94">
        <f>Scorecard!X17</f>
        <v>92</v>
      </c>
      <c r="AG16" s="102">
        <v>-2</v>
      </c>
      <c r="AH16" s="103">
        <f t="shared" si="1"/>
        <v>36</v>
      </c>
      <c r="AI16" s="104">
        <f t="shared" si="0"/>
        <v>34</v>
      </c>
      <c r="AK16" s="28">
        <v>-2</v>
      </c>
    </row>
    <row r="17" spans="1:37" ht="36" customHeight="1" thickBot="1" x14ac:dyDescent="0.3">
      <c r="A17" s="83">
        <f>PRINT!A23</f>
        <v>20</v>
      </c>
      <c r="B17" s="83">
        <f>PRINT!B23</f>
        <v>5</v>
      </c>
      <c r="C17" s="84">
        <f>PRINT!C23</f>
        <v>21</v>
      </c>
      <c r="D17" s="84">
        <f>PRINT!D23</f>
        <v>19</v>
      </c>
      <c r="E17" s="85" t="str">
        <f>PRINT!E23</f>
        <v>9:48</v>
      </c>
      <c r="F17" s="28" t="str">
        <f>PRINT!F23</f>
        <v>Chris Quinn (S)</v>
      </c>
      <c r="G17" s="86">
        <f>PRINT!G23</f>
        <v>7.9</v>
      </c>
      <c r="H17" s="97">
        <f>Scorecard!E27</f>
        <v>4</v>
      </c>
      <c r="I17" s="97">
        <f>Scorecard!F27</f>
        <v>4</v>
      </c>
      <c r="J17" s="98">
        <f>Scorecard!G27</f>
        <v>4</v>
      </c>
      <c r="K17" s="99">
        <f>Scorecard!H27</f>
        <v>4</v>
      </c>
      <c r="L17" s="97">
        <f>Scorecard!I27</f>
        <v>5</v>
      </c>
      <c r="M17" s="98">
        <f>Scorecard!J27</f>
        <v>3</v>
      </c>
      <c r="N17" s="99">
        <f>Scorecard!K27</f>
        <v>6</v>
      </c>
      <c r="O17" s="97">
        <f>Scorecard!L27</f>
        <v>3</v>
      </c>
      <c r="P17" s="98">
        <f>Scorecard!M27</f>
        <v>6</v>
      </c>
      <c r="Q17" s="99">
        <f>Scorecard!N27</f>
        <v>5</v>
      </c>
      <c r="R17" s="97">
        <f>Scorecard!O27</f>
        <v>5</v>
      </c>
      <c r="S17" s="98">
        <f>Scorecard!P27</f>
        <v>4</v>
      </c>
      <c r="T17" s="99">
        <f>Scorecard!Q27</f>
        <v>5</v>
      </c>
      <c r="U17" s="97">
        <f>Scorecard!R27</f>
        <v>5</v>
      </c>
      <c r="V17" s="98">
        <f>Scorecard!S27</f>
        <v>3</v>
      </c>
      <c r="W17" s="99">
        <f>Scorecard!T27</f>
        <v>6</v>
      </c>
      <c r="X17" s="97">
        <f>Scorecard!U27</f>
        <v>4</v>
      </c>
      <c r="Y17" s="97">
        <f>Scorecard!V27</f>
        <v>4</v>
      </c>
      <c r="Z17" s="86"/>
      <c r="AA17" s="90">
        <f>SUM(H17:Y17)</f>
        <v>80</v>
      </c>
      <c r="AB17" s="28">
        <f>PRINT!H23</f>
        <v>4</v>
      </c>
      <c r="AC17" s="91">
        <f>AA17-AB17</f>
        <v>76</v>
      </c>
      <c r="AD17" s="317">
        <v>72</v>
      </c>
      <c r="AE17" s="318">
        <f>AC17+AD17</f>
        <v>148</v>
      </c>
      <c r="AF17" s="94">
        <f>Scorecard!X27</f>
        <v>80</v>
      </c>
      <c r="AG17" s="102">
        <v>-2</v>
      </c>
      <c r="AH17" s="103">
        <f t="shared" si="1"/>
        <v>36</v>
      </c>
      <c r="AI17" s="104">
        <f t="shared" si="0"/>
        <v>34</v>
      </c>
      <c r="AK17" s="28">
        <v>-3</v>
      </c>
    </row>
    <row r="18" spans="1:37" ht="36" customHeight="1" thickBot="1" x14ac:dyDescent="0.3">
      <c r="A18" s="83">
        <f>PRINT!A24</f>
        <v>20</v>
      </c>
      <c r="B18" s="83">
        <f>PRINT!B24</f>
        <v>5</v>
      </c>
      <c r="C18" s="84">
        <f>PRINT!C24</f>
        <v>22</v>
      </c>
      <c r="D18" s="84">
        <f>PRINT!D24</f>
        <v>8</v>
      </c>
      <c r="E18" s="85" t="str">
        <f>PRINT!E24</f>
        <v>9:48</v>
      </c>
      <c r="F18" s="28" t="str">
        <f>PRINT!F24</f>
        <v>Art Sommerville (S)</v>
      </c>
      <c r="G18" s="86">
        <f>PRINT!G24</f>
        <v>13.7</v>
      </c>
      <c r="H18" s="97">
        <f>Scorecard!E28</f>
        <v>4</v>
      </c>
      <c r="I18" s="97">
        <f>Scorecard!F28</f>
        <v>3</v>
      </c>
      <c r="J18" s="98">
        <f>Scorecard!G28</f>
        <v>5</v>
      </c>
      <c r="K18" s="99">
        <f>Scorecard!H28</f>
        <v>4</v>
      </c>
      <c r="L18" s="97">
        <f>Scorecard!I28</f>
        <v>5</v>
      </c>
      <c r="M18" s="98">
        <f>Scorecard!J28</f>
        <v>3</v>
      </c>
      <c r="N18" s="99">
        <f>Scorecard!K28</f>
        <v>5</v>
      </c>
      <c r="O18" s="97">
        <f>Scorecard!L28</f>
        <v>3</v>
      </c>
      <c r="P18" s="98">
        <f>Scorecard!M28</f>
        <v>6</v>
      </c>
      <c r="Q18" s="99">
        <f>Scorecard!N28</f>
        <v>8</v>
      </c>
      <c r="R18" s="97">
        <f>Scorecard!O28</f>
        <v>6</v>
      </c>
      <c r="S18" s="98">
        <f>Scorecard!P28</f>
        <v>3</v>
      </c>
      <c r="T18" s="99">
        <f>Scorecard!Q28</f>
        <v>5</v>
      </c>
      <c r="U18" s="97">
        <f>Scorecard!R28</f>
        <v>6</v>
      </c>
      <c r="V18" s="98">
        <f>Scorecard!S28</f>
        <v>4</v>
      </c>
      <c r="W18" s="99">
        <f>Scorecard!T28</f>
        <v>6</v>
      </c>
      <c r="X18" s="97">
        <f>Scorecard!U28</f>
        <v>5</v>
      </c>
      <c r="Y18" s="97">
        <f>Scorecard!V28</f>
        <v>5</v>
      </c>
      <c r="Z18" s="86"/>
      <c r="AA18" s="90">
        <f>SUM(H18:Y18)</f>
        <v>86</v>
      </c>
      <c r="AB18" s="28">
        <f>PRINT!H24</f>
        <v>10</v>
      </c>
      <c r="AC18" s="91">
        <f>AA18-AB18</f>
        <v>76</v>
      </c>
      <c r="AD18" s="105">
        <v>79</v>
      </c>
      <c r="AE18" s="101">
        <f>AC18+AD18</f>
        <v>155</v>
      </c>
      <c r="AF18" s="94">
        <f>Scorecard!X28</f>
        <v>85</v>
      </c>
      <c r="AG18" s="102">
        <v>-2</v>
      </c>
      <c r="AH18" s="103">
        <f t="shared" si="1"/>
        <v>36</v>
      </c>
      <c r="AI18" s="104">
        <f t="shared" si="0"/>
        <v>34</v>
      </c>
      <c r="AK18" s="28">
        <v>-4</v>
      </c>
    </row>
    <row r="19" spans="1:37" ht="36" customHeight="1" thickBot="1" x14ac:dyDescent="0.3">
      <c r="A19" s="83">
        <f>PRINT!A29</f>
        <v>20</v>
      </c>
      <c r="B19" s="83">
        <f>PRINT!B29</f>
        <v>5</v>
      </c>
      <c r="C19" s="84">
        <f>PRINT!C29</f>
        <v>27</v>
      </c>
      <c r="D19" s="84">
        <f>PRINT!D29</f>
        <v>10</v>
      </c>
      <c r="E19" s="85" t="str">
        <f>PRINT!E29</f>
        <v>9:57</v>
      </c>
      <c r="F19" s="28" t="str">
        <f>PRINT!F29</f>
        <v>Christopher Keesee</v>
      </c>
      <c r="G19" s="86">
        <f>PRINT!G29</f>
        <v>7.4</v>
      </c>
      <c r="H19" s="97">
        <f>Scorecard!E33</f>
        <v>4</v>
      </c>
      <c r="I19" s="97">
        <f>Scorecard!F33</f>
        <v>5</v>
      </c>
      <c r="J19" s="98">
        <f>Scorecard!G33</f>
        <v>3</v>
      </c>
      <c r="K19" s="99">
        <f>Scorecard!H33</f>
        <v>7</v>
      </c>
      <c r="L19" s="97">
        <f>Scorecard!I33</f>
        <v>6</v>
      </c>
      <c r="M19" s="98">
        <f>Scorecard!J33</f>
        <v>4</v>
      </c>
      <c r="N19" s="99">
        <f>Scorecard!K33</f>
        <v>5</v>
      </c>
      <c r="O19" s="97">
        <f>Scorecard!L33</f>
        <v>5</v>
      </c>
      <c r="P19" s="98">
        <f>Scorecard!M33</f>
        <v>5</v>
      </c>
      <c r="Q19" s="99">
        <f>Scorecard!N33</f>
        <v>6</v>
      </c>
      <c r="R19" s="97">
        <f>Scorecard!O33</f>
        <v>5</v>
      </c>
      <c r="S19" s="98">
        <f>Scorecard!P33</f>
        <v>3</v>
      </c>
      <c r="T19" s="99">
        <f>Scorecard!Q33</f>
        <v>4</v>
      </c>
      <c r="U19" s="97">
        <f>Scorecard!R33</f>
        <v>5</v>
      </c>
      <c r="V19" s="98">
        <f>Scorecard!S33</f>
        <v>3</v>
      </c>
      <c r="W19" s="99">
        <f>Scorecard!T33</f>
        <v>5</v>
      </c>
      <c r="X19" s="97">
        <f>Scorecard!U33</f>
        <v>4</v>
      </c>
      <c r="Y19" s="97">
        <f>Scorecard!V33</f>
        <v>4</v>
      </c>
      <c r="Z19" s="86"/>
      <c r="AA19" s="90">
        <f>SUM(H19:Y19)</f>
        <v>83</v>
      </c>
      <c r="AB19" s="28">
        <f>PRINT!H29</f>
        <v>7</v>
      </c>
      <c r="AC19" s="91">
        <f>AA19-AB19</f>
        <v>76</v>
      </c>
      <c r="AD19" s="105">
        <v>74</v>
      </c>
      <c r="AE19" s="101">
        <f>AC19+AD19</f>
        <v>150</v>
      </c>
      <c r="AF19" s="94">
        <f>Scorecard!X33</f>
        <v>83</v>
      </c>
      <c r="AG19" s="102">
        <v>-2</v>
      </c>
      <c r="AH19" s="103">
        <f t="shared" si="1"/>
        <v>36</v>
      </c>
      <c r="AI19" s="104">
        <f t="shared" si="0"/>
        <v>34</v>
      </c>
      <c r="AK19" s="28">
        <v>-5</v>
      </c>
    </row>
    <row r="20" spans="1:37" ht="36" customHeight="1" thickBot="1" x14ac:dyDescent="0.3">
      <c r="A20" s="83">
        <f>PRINT!A25</f>
        <v>20</v>
      </c>
      <c r="B20" s="83">
        <f>PRINT!B25</f>
        <v>5</v>
      </c>
      <c r="C20" s="84">
        <f>PRINT!C25</f>
        <v>23</v>
      </c>
      <c r="D20" s="84">
        <f>PRINT!D25</f>
        <v>2</v>
      </c>
      <c r="E20" s="85" t="str">
        <f>PRINT!E25</f>
        <v>9:48</v>
      </c>
      <c r="F20" s="28" t="str">
        <f>PRINT!F25</f>
        <v>Tony Killingsworth</v>
      </c>
      <c r="G20" s="86">
        <f>PRINT!G25</f>
        <v>7.7</v>
      </c>
      <c r="H20" s="97">
        <f>Scorecard!E29</f>
        <v>5</v>
      </c>
      <c r="I20" s="97">
        <f>Scorecard!F29</f>
        <v>4</v>
      </c>
      <c r="J20" s="98">
        <f>Scorecard!G29</f>
        <v>5</v>
      </c>
      <c r="K20" s="99">
        <f>Scorecard!H29</f>
        <v>5</v>
      </c>
      <c r="L20" s="97">
        <f>Scorecard!I29</f>
        <v>7</v>
      </c>
      <c r="M20" s="98">
        <f>Scorecard!J29</f>
        <v>3</v>
      </c>
      <c r="N20" s="99">
        <f>Scorecard!K29</f>
        <v>6</v>
      </c>
      <c r="O20" s="97">
        <f>Scorecard!L29</f>
        <v>3</v>
      </c>
      <c r="P20" s="98">
        <f>Scorecard!M29</f>
        <v>6</v>
      </c>
      <c r="Q20" s="99">
        <f>Scorecard!N29</f>
        <v>5</v>
      </c>
      <c r="R20" s="97">
        <f>Scorecard!O29</f>
        <v>4</v>
      </c>
      <c r="S20" s="98">
        <f>Scorecard!P29</f>
        <v>3</v>
      </c>
      <c r="T20" s="99">
        <f>Scorecard!Q29</f>
        <v>4</v>
      </c>
      <c r="U20" s="97">
        <f>Scorecard!R29</f>
        <v>6</v>
      </c>
      <c r="V20" s="98">
        <f>Scorecard!S29</f>
        <v>5</v>
      </c>
      <c r="W20" s="99">
        <f>Scorecard!T29</f>
        <v>5</v>
      </c>
      <c r="X20" s="97">
        <f>Scorecard!U29</f>
        <v>4</v>
      </c>
      <c r="Y20" s="97">
        <f>Scorecard!V29</f>
        <v>4</v>
      </c>
      <c r="Z20" s="86"/>
      <c r="AA20" s="90">
        <f>SUM(H20:Y20)</f>
        <v>84</v>
      </c>
      <c r="AB20" s="28">
        <f>PRINT!H25</f>
        <v>7</v>
      </c>
      <c r="AC20" s="91">
        <f>AA20-AB20</f>
        <v>77</v>
      </c>
      <c r="AD20" s="105">
        <v>79</v>
      </c>
      <c r="AE20" s="101">
        <f>AC20+AD20</f>
        <v>156</v>
      </c>
      <c r="AF20" s="94">
        <f>Scorecard!X29</f>
        <v>84</v>
      </c>
      <c r="AG20" s="102">
        <v>-6</v>
      </c>
      <c r="AH20" s="103">
        <f t="shared" si="1"/>
        <v>36</v>
      </c>
      <c r="AI20" s="104">
        <f t="shared" si="0"/>
        <v>30</v>
      </c>
      <c r="AK20" s="28">
        <v>-6</v>
      </c>
    </row>
    <row r="21" spans="1:37" ht="36" customHeight="1" thickBot="1" x14ac:dyDescent="0.3">
      <c r="A21" s="83">
        <f>PRINT!A26</f>
        <v>20</v>
      </c>
      <c r="B21" s="83">
        <f>PRINT!B26</f>
        <v>5</v>
      </c>
      <c r="C21" s="84">
        <f>PRINT!C26</f>
        <v>24</v>
      </c>
      <c r="D21" s="84">
        <f>PRINT!D26</f>
        <v>7</v>
      </c>
      <c r="E21" s="85" t="str">
        <f>PRINT!E26</f>
        <v>9:48</v>
      </c>
      <c r="F21" s="28" t="str">
        <f>PRINT!F26</f>
        <v xml:space="preserve">Derek Schlageter </v>
      </c>
      <c r="G21" s="86">
        <f>PRINT!G26</f>
        <v>4.0999999999999996</v>
      </c>
      <c r="H21" s="97">
        <f>Scorecard!E30</f>
        <v>6</v>
      </c>
      <c r="I21" s="97">
        <f>Scorecard!F30</f>
        <v>4</v>
      </c>
      <c r="J21" s="98">
        <f>Scorecard!G30</f>
        <v>5</v>
      </c>
      <c r="K21" s="99">
        <f>Scorecard!H30</f>
        <v>3</v>
      </c>
      <c r="L21" s="97">
        <f>Scorecard!I30</f>
        <v>4</v>
      </c>
      <c r="M21" s="98">
        <f>Scorecard!J30</f>
        <v>3</v>
      </c>
      <c r="N21" s="99">
        <f>Scorecard!K30</f>
        <v>4</v>
      </c>
      <c r="O21" s="97">
        <f>Scorecard!L30</f>
        <v>3</v>
      </c>
      <c r="P21" s="98">
        <f>Scorecard!M30</f>
        <v>5</v>
      </c>
      <c r="Q21" s="99">
        <f>Scorecard!N30</f>
        <v>8</v>
      </c>
      <c r="R21" s="97">
        <f>Scorecard!O30</f>
        <v>3</v>
      </c>
      <c r="S21" s="98">
        <f>Scorecard!P30</f>
        <v>3</v>
      </c>
      <c r="T21" s="99">
        <f>Scorecard!Q30</f>
        <v>5</v>
      </c>
      <c r="U21" s="97">
        <f>Scorecard!R30</f>
        <v>5</v>
      </c>
      <c r="V21" s="98">
        <f>Scorecard!S30</f>
        <v>5</v>
      </c>
      <c r="W21" s="99">
        <f>Scorecard!T30</f>
        <v>5</v>
      </c>
      <c r="X21" s="97">
        <f>Scorecard!U30</f>
        <v>5</v>
      </c>
      <c r="Y21" s="97">
        <f>Scorecard!V30</f>
        <v>4</v>
      </c>
      <c r="Z21" s="86"/>
      <c r="AA21" s="90">
        <f>SUM(H21:Y21)</f>
        <v>80</v>
      </c>
      <c r="AB21" s="28">
        <f>PRINT!H26</f>
        <v>3</v>
      </c>
      <c r="AC21" s="91">
        <f>AA21-AB21</f>
        <v>77</v>
      </c>
      <c r="AD21" s="105">
        <v>73</v>
      </c>
      <c r="AE21" s="101">
        <f>AC21+AD21</f>
        <v>150</v>
      </c>
      <c r="AF21" s="94">
        <f>Scorecard!X30</f>
        <v>79</v>
      </c>
      <c r="AG21" s="102">
        <v>-6</v>
      </c>
      <c r="AH21" s="103">
        <f t="shared" si="1"/>
        <v>36</v>
      </c>
      <c r="AI21" s="104">
        <f t="shared" si="0"/>
        <v>30</v>
      </c>
      <c r="AK21" s="28">
        <v>-7</v>
      </c>
    </row>
    <row r="22" spans="1:37" ht="36" customHeight="1" thickBot="1" x14ac:dyDescent="0.3">
      <c r="A22" s="319">
        <f>PRINT!A37</f>
        <v>0</v>
      </c>
      <c r="B22" s="83">
        <f>PRINT!B37</f>
        <v>5</v>
      </c>
      <c r="C22" s="84">
        <f>PRINT!C37</f>
        <v>35</v>
      </c>
      <c r="D22" s="84">
        <f>PRINT!D37</f>
        <v>20</v>
      </c>
      <c r="E22" s="85" t="str">
        <f>PRINT!E37</f>
        <v>10:15</v>
      </c>
      <c r="F22" s="28" t="str">
        <f>PRINT!F37</f>
        <v>Joel Evert (S)</v>
      </c>
      <c r="G22" s="86">
        <f>PRINT!G37</f>
        <v>20.6</v>
      </c>
      <c r="H22" s="97">
        <f>Scorecard!E41</f>
        <v>5</v>
      </c>
      <c r="I22" s="97">
        <f>Scorecard!F41</f>
        <v>5</v>
      </c>
      <c r="J22" s="98">
        <f>Scorecard!G41</f>
        <v>5</v>
      </c>
      <c r="K22" s="99">
        <f>Scorecard!H41</f>
        <v>5</v>
      </c>
      <c r="L22" s="97">
        <f>Scorecard!I41</f>
        <v>6</v>
      </c>
      <c r="M22" s="98">
        <f>Scorecard!J41</f>
        <v>3</v>
      </c>
      <c r="N22" s="99">
        <f>Scorecard!K41</f>
        <v>4</v>
      </c>
      <c r="O22" s="97">
        <f>Scorecard!L41</f>
        <v>3</v>
      </c>
      <c r="P22" s="98">
        <f>Scorecard!M41</f>
        <v>8</v>
      </c>
      <c r="Q22" s="99">
        <f>Scorecard!N41</f>
        <v>6</v>
      </c>
      <c r="R22" s="97">
        <f>Scorecard!O41</f>
        <v>6</v>
      </c>
      <c r="S22" s="98">
        <f>Scorecard!P41</f>
        <v>4</v>
      </c>
      <c r="T22" s="99">
        <f>Scorecard!Q41</f>
        <v>6</v>
      </c>
      <c r="U22" s="97">
        <f>Scorecard!R41</f>
        <v>5</v>
      </c>
      <c r="V22" s="98">
        <f>Scorecard!S41</f>
        <v>4</v>
      </c>
      <c r="W22" s="99">
        <f>Scorecard!T41</f>
        <v>8</v>
      </c>
      <c r="X22" s="97">
        <f>Scorecard!U41</f>
        <v>7</v>
      </c>
      <c r="Y22" s="97">
        <f>Scorecard!V41</f>
        <v>4</v>
      </c>
      <c r="Z22" s="86"/>
      <c r="AA22" s="90">
        <f>SUM(H22:Y22)</f>
        <v>94</v>
      </c>
      <c r="AB22" s="28">
        <f>PRINT!H37</f>
        <v>17</v>
      </c>
      <c r="AC22" s="91">
        <f>AA22-AB22</f>
        <v>77</v>
      </c>
      <c r="AD22" s="105">
        <v>75</v>
      </c>
      <c r="AE22" s="101">
        <f>AC22+AD22</f>
        <v>152</v>
      </c>
      <c r="AF22" s="94">
        <f>Scorecard!X41</f>
        <v>93</v>
      </c>
      <c r="AG22" s="102">
        <v>-6</v>
      </c>
      <c r="AH22" s="103">
        <f t="shared" si="1"/>
        <v>36</v>
      </c>
      <c r="AI22" s="104">
        <f t="shared" si="0"/>
        <v>30</v>
      </c>
      <c r="AK22" s="28">
        <v>-8</v>
      </c>
    </row>
    <row r="23" spans="1:37" ht="36" customHeight="1" thickBot="1" x14ac:dyDescent="0.3">
      <c r="A23" s="319">
        <f>PRINT!A34</f>
        <v>0</v>
      </c>
      <c r="B23" s="83">
        <f>PRINT!B34</f>
        <v>5</v>
      </c>
      <c r="C23" s="84">
        <f>PRINT!C34</f>
        <v>32</v>
      </c>
      <c r="D23" s="84">
        <f>PRINT!D34</f>
        <v>9</v>
      </c>
      <c r="E23" s="85" t="str">
        <f>PRINT!E34</f>
        <v>10:06</v>
      </c>
      <c r="F23" s="28" t="str">
        <f>PRINT!F34</f>
        <v>Mario Cuellar (S)</v>
      </c>
      <c r="G23" s="86">
        <f>PRINT!G34</f>
        <v>12.6</v>
      </c>
      <c r="H23" s="97">
        <f>Scorecard!E38</f>
        <v>5</v>
      </c>
      <c r="I23" s="97">
        <f>Scorecard!F38</f>
        <v>5</v>
      </c>
      <c r="J23" s="98">
        <f>Scorecard!G38</f>
        <v>6</v>
      </c>
      <c r="K23" s="99">
        <f>Scorecard!H38</f>
        <v>4</v>
      </c>
      <c r="L23" s="97">
        <f>Scorecard!I38</f>
        <v>6</v>
      </c>
      <c r="M23" s="98">
        <f>Scorecard!J38</f>
        <v>2</v>
      </c>
      <c r="N23" s="99">
        <f>Scorecard!K38</f>
        <v>6</v>
      </c>
      <c r="O23" s="97">
        <f>Scorecard!L38</f>
        <v>6</v>
      </c>
      <c r="P23" s="98">
        <f>Scorecard!M38</f>
        <v>6</v>
      </c>
      <c r="Q23" s="99">
        <f>Scorecard!N38</f>
        <v>6</v>
      </c>
      <c r="R23" s="97">
        <f>Scorecard!O38</f>
        <v>6</v>
      </c>
      <c r="S23" s="98">
        <f>Scorecard!P38</f>
        <v>4</v>
      </c>
      <c r="T23" s="99">
        <f>Scorecard!Q38</f>
        <v>4</v>
      </c>
      <c r="U23" s="97">
        <f>Scorecard!R38</f>
        <v>6</v>
      </c>
      <c r="V23" s="98">
        <f>Scorecard!S38</f>
        <v>3</v>
      </c>
      <c r="W23" s="99">
        <f>Scorecard!T38</f>
        <v>5</v>
      </c>
      <c r="X23" s="97">
        <f>Scorecard!U38</f>
        <v>4</v>
      </c>
      <c r="Y23" s="97">
        <f>Scorecard!V38</f>
        <v>3</v>
      </c>
      <c r="Z23" s="86"/>
      <c r="AA23" s="90">
        <f>SUM(H23:Y23)</f>
        <v>87</v>
      </c>
      <c r="AB23" s="28">
        <f>PRINT!H34</f>
        <v>9</v>
      </c>
      <c r="AC23" s="91">
        <f>AA23-AB23</f>
        <v>78</v>
      </c>
      <c r="AD23" s="105">
        <v>81</v>
      </c>
      <c r="AE23" s="101">
        <f>AC23+AD23</f>
        <v>159</v>
      </c>
      <c r="AF23" s="94">
        <f>Scorecard!X38</f>
        <v>86</v>
      </c>
      <c r="AG23" s="102">
        <v>-9</v>
      </c>
      <c r="AH23" s="103">
        <f t="shared" si="1"/>
        <v>36</v>
      </c>
      <c r="AI23" s="104">
        <f t="shared" si="0"/>
        <v>27</v>
      </c>
      <c r="AK23" s="28">
        <v>-9</v>
      </c>
    </row>
    <row r="24" spans="1:37" ht="36" customHeight="1" thickBot="1" x14ac:dyDescent="0.3">
      <c r="A24" s="83">
        <f>PRINT!A4</f>
        <v>20</v>
      </c>
      <c r="B24" s="83">
        <f>PRINT!B4</f>
        <v>5</v>
      </c>
      <c r="C24" s="84">
        <f>PRINT!C4</f>
        <v>2</v>
      </c>
      <c r="D24" s="84">
        <f>PRINT!D4</f>
        <v>24</v>
      </c>
      <c r="E24" s="85" t="str">
        <f>PRINT!E4</f>
        <v>9:03</v>
      </c>
      <c r="F24" s="28" t="str">
        <f>PRINT!F4</f>
        <v>Garry Green (SS)</v>
      </c>
      <c r="G24" s="86">
        <f>PRINT!G4</f>
        <v>8.3000000000000007</v>
      </c>
      <c r="H24" s="97">
        <f>Scorecard!E8</f>
        <v>3</v>
      </c>
      <c r="I24" s="97">
        <f>Scorecard!F8</f>
        <v>4</v>
      </c>
      <c r="J24" s="98">
        <f>Scorecard!G8</f>
        <v>4</v>
      </c>
      <c r="K24" s="99">
        <f>Scorecard!H8</f>
        <v>4</v>
      </c>
      <c r="L24" s="97">
        <f>Scorecard!I8</f>
        <v>6</v>
      </c>
      <c r="M24" s="98">
        <f>Scorecard!J8</f>
        <v>4</v>
      </c>
      <c r="N24" s="99">
        <f>Scorecard!K8</f>
        <v>4</v>
      </c>
      <c r="O24" s="97">
        <f>Scorecard!L8</f>
        <v>4</v>
      </c>
      <c r="P24" s="98">
        <f>Scorecard!M8</f>
        <v>6</v>
      </c>
      <c r="Q24" s="99">
        <f>Scorecard!N8</f>
        <v>5</v>
      </c>
      <c r="R24" s="97">
        <f>Scorecard!O8</f>
        <v>4</v>
      </c>
      <c r="S24" s="98">
        <f>Scorecard!P8</f>
        <v>3</v>
      </c>
      <c r="T24" s="99">
        <f>Scorecard!Q8</f>
        <v>7</v>
      </c>
      <c r="U24" s="97">
        <f>Scorecard!R8</f>
        <v>4</v>
      </c>
      <c r="V24" s="98">
        <f>Scorecard!S8</f>
        <v>3</v>
      </c>
      <c r="W24" s="99">
        <f>Scorecard!T8</f>
        <v>4</v>
      </c>
      <c r="X24" s="97">
        <f>Scorecard!U8</f>
        <v>6</v>
      </c>
      <c r="Y24" s="97">
        <f>Scorecard!V8</f>
        <v>5</v>
      </c>
      <c r="Z24" s="86"/>
      <c r="AA24" s="90">
        <f>SUM(H24:Y24)</f>
        <v>80</v>
      </c>
      <c r="AB24" s="28">
        <f>PRINT!H4</f>
        <v>1</v>
      </c>
      <c r="AC24" s="91">
        <f>AA24-AB24</f>
        <v>79</v>
      </c>
      <c r="AD24" s="100">
        <v>77</v>
      </c>
      <c r="AE24" s="101">
        <f>AC24+AD24</f>
        <v>156</v>
      </c>
      <c r="AF24" s="94">
        <f>Scorecard!X8</f>
        <v>79</v>
      </c>
      <c r="AG24" s="102">
        <v>-10</v>
      </c>
      <c r="AH24" s="103">
        <f t="shared" si="1"/>
        <v>36</v>
      </c>
      <c r="AI24" s="104">
        <f t="shared" si="0"/>
        <v>26</v>
      </c>
      <c r="AK24" s="28">
        <v>-10</v>
      </c>
    </row>
    <row r="25" spans="1:37" ht="36" customHeight="1" thickBot="1" x14ac:dyDescent="0.3">
      <c r="A25" s="83">
        <f>PRINT!A10</f>
        <v>20</v>
      </c>
      <c r="B25" s="319">
        <f>PRINT!B10</f>
        <v>0</v>
      </c>
      <c r="C25" s="84">
        <f>PRINT!C10</f>
        <v>8</v>
      </c>
      <c r="D25" s="84">
        <f>PRINT!D10</f>
        <v>15</v>
      </c>
      <c r="E25" s="85" t="str">
        <f>PRINT!E10</f>
        <v>9:12</v>
      </c>
      <c r="F25" s="28" t="str">
        <f>PRINT!F10</f>
        <v>Bill Kenney (S)</v>
      </c>
      <c r="G25" s="86">
        <f>PRINT!G10</f>
        <v>9.1</v>
      </c>
      <c r="H25" s="97">
        <f>Scorecard!E14</f>
        <v>4</v>
      </c>
      <c r="I25" s="97">
        <f>Scorecard!F14</f>
        <v>5</v>
      </c>
      <c r="J25" s="98">
        <f>Scorecard!G14</f>
        <v>4</v>
      </c>
      <c r="K25" s="99">
        <f>Scorecard!H14</f>
        <v>5</v>
      </c>
      <c r="L25" s="97">
        <f>Scorecard!I14</f>
        <v>6</v>
      </c>
      <c r="M25" s="98">
        <f>Scorecard!J14</f>
        <v>3</v>
      </c>
      <c r="N25" s="99">
        <f>Scorecard!K14</f>
        <v>5</v>
      </c>
      <c r="O25" s="97">
        <f>Scorecard!L14</f>
        <v>6</v>
      </c>
      <c r="P25" s="98">
        <f>Scorecard!M14</f>
        <v>6</v>
      </c>
      <c r="Q25" s="99">
        <f>Scorecard!N14</f>
        <v>5</v>
      </c>
      <c r="R25" s="97">
        <f>Scorecard!O14</f>
        <v>5</v>
      </c>
      <c r="S25" s="98">
        <f>Scorecard!P14</f>
        <v>3</v>
      </c>
      <c r="T25" s="99">
        <f>Scorecard!Q14</f>
        <v>5</v>
      </c>
      <c r="U25" s="97">
        <f>Scorecard!R14</f>
        <v>4</v>
      </c>
      <c r="V25" s="98">
        <f>Scorecard!S14</f>
        <v>3</v>
      </c>
      <c r="W25" s="99">
        <f>Scorecard!T14</f>
        <v>5</v>
      </c>
      <c r="X25" s="97">
        <f>Scorecard!U14</f>
        <v>5</v>
      </c>
      <c r="Y25" s="97">
        <f>Scorecard!V14</f>
        <v>5</v>
      </c>
      <c r="Z25" s="86"/>
      <c r="AA25" s="90">
        <f>SUM(H25:Y25)</f>
        <v>84</v>
      </c>
      <c r="AB25" s="28">
        <f>PRINT!H10</f>
        <v>5</v>
      </c>
      <c r="AC25" s="91">
        <f>AA25-AB25</f>
        <v>79</v>
      </c>
      <c r="AD25" s="313"/>
      <c r="AE25" s="314">
        <f>AC25+AD25</f>
        <v>79</v>
      </c>
      <c r="AF25" s="94">
        <f>Scorecard!X14</f>
        <v>83</v>
      </c>
      <c r="AG25" s="102">
        <v>-10</v>
      </c>
      <c r="AH25" s="103">
        <f t="shared" si="1"/>
        <v>36</v>
      </c>
      <c r="AI25" s="104">
        <f t="shared" si="0"/>
        <v>26</v>
      </c>
      <c r="AK25" s="28">
        <v>-11</v>
      </c>
    </row>
    <row r="26" spans="1:37" ht="36" customHeight="1" thickBot="1" x14ac:dyDescent="0.3">
      <c r="A26" s="319">
        <f>PRINT!A19</f>
        <v>0</v>
      </c>
      <c r="B26" s="319">
        <f>PRINT!B19</f>
        <v>0</v>
      </c>
      <c r="C26" s="84">
        <f>PRINT!C19</f>
        <v>17</v>
      </c>
      <c r="D26" s="84">
        <f>PRINT!D19</f>
        <v>36</v>
      </c>
      <c r="E26" s="85" t="str">
        <f>PRINT!E19</f>
        <v>9:39</v>
      </c>
      <c r="F26" s="28" t="str">
        <f>PRINT!F19</f>
        <v>Don Kilgo (SS)</v>
      </c>
      <c r="G26" s="86">
        <f>PRINT!G19</f>
        <v>20.6</v>
      </c>
      <c r="H26" s="97">
        <f>Scorecard!E23</f>
        <v>5</v>
      </c>
      <c r="I26" s="97">
        <f>Scorecard!F23</f>
        <v>5</v>
      </c>
      <c r="J26" s="98">
        <f>Scorecard!G23</f>
        <v>6</v>
      </c>
      <c r="K26" s="99">
        <f>Scorecard!H23</f>
        <v>6</v>
      </c>
      <c r="L26" s="97">
        <f>Scorecard!I23</f>
        <v>5</v>
      </c>
      <c r="M26" s="98">
        <f>Scorecard!J23</f>
        <v>4</v>
      </c>
      <c r="N26" s="99">
        <f>Scorecard!K23</f>
        <v>7</v>
      </c>
      <c r="O26" s="97">
        <f>Scorecard!L23</f>
        <v>4</v>
      </c>
      <c r="P26" s="98">
        <f>Scorecard!M23</f>
        <v>5</v>
      </c>
      <c r="Q26" s="99">
        <f>Scorecard!N23</f>
        <v>7</v>
      </c>
      <c r="R26" s="97">
        <f>Scorecard!O23</f>
        <v>5</v>
      </c>
      <c r="S26" s="98">
        <f>Scorecard!P23</f>
        <v>3</v>
      </c>
      <c r="T26" s="99">
        <f>Scorecard!Q23</f>
        <v>5</v>
      </c>
      <c r="U26" s="97">
        <f>Scorecard!R23</f>
        <v>7</v>
      </c>
      <c r="V26" s="98">
        <f>Scorecard!S23</f>
        <v>4</v>
      </c>
      <c r="W26" s="99">
        <f>Scorecard!T23</f>
        <v>4</v>
      </c>
      <c r="X26" s="97">
        <f>Scorecard!U23</f>
        <v>5</v>
      </c>
      <c r="Y26" s="97">
        <f>Scorecard!V23</f>
        <v>5</v>
      </c>
      <c r="Z26" s="86"/>
      <c r="AA26" s="90">
        <f>SUM(H26:Y26)</f>
        <v>92</v>
      </c>
      <c r="AB26" s="28">
        <f>PRINT!H19</f>
        <v>13</v>
      </c>
      <c r="AC26" s="91">
        <f>AA26-AB26</f>
        <v>79</v>
      </c>
      <c r="AD26" s="313"/>
      <c r="AE26" s="314">
        <f>AC26+AD26</f>
        <v>79</v>
      </c>
      <c r="AF26" s="94">
        <f>Scorecard!X23</f>
        <v>92</v>
      </c>
      <c r="AG26" s="102">
        <v>-10</v>
      </c>
      <c r="AH26" s="103">
        <f t="shared" si="1"/>
        <v>36</v>
      </c>
      <c r="AI26" s="104">
        <f t="shared" si="0"/>
        <v>26</v>
      </c>
      <c r="AK26" s="28">
        <v>-12</v>
      </c>
    </row>
    <row r="27" spans="1:37" ht="36" customHeight="1" thickBot="1" x14ac:dyDescent="0.3">
      <c r="A27" s="83">
        <f>PRINT!A30</f>
        <v>20</v>
      </c>
      <c r="B27" s="83">
        <f>PRINT!B30</f>
        <v>5</v>
      </c>
      <c r="C27" s="84">
        <f>PRINT!C30</f>
        <v>28</v>
      </c>
      <c r="D27" s="84">
        <f>PRINT!D30</f>
        <v>16</v>
      </c>
      <c r="E27" s="85" t="str">
        <f>PRINT!E30</f>
        <v>9:57</v>
      </c>
      <c r="F27" s="28" t="str">
        <f>PRINT!F30</f>
        <v>Richard Pickard (S)</v>
      </c>
      <c r="G27" s="86">
        <f>PRINT!G30</f>
        <v>7.8</v>
      </c>
      <c r="H27" s="97">
        <f>Scorecard!E34</f>
        <v>4</v>
      </c>
      <c r="I27" s="97">
        <f>Scorecard!F34</f>
        <v>5</v>
      </c>
      <c r="J27" s="98">
        <f>Scorecard!G34</f>
        <v>5</v>
      </c>
      <c r="K27" s="99">
        <f>Scorecard!H34</f>
        <v>5</v>
      </c>
      <c r="L27" s="97">
        <f>Scorecard!I34</f>
        <v>6</v>
      </c>
      <c r="M27" s="98">
        <f>Scorecard!J34</f>
        <v>3</v>
      </c>
      <c r="N27" s="99">
        <f>Scorecard!K34</f>
        <v>5</v>
      </c>
      <c r="O27" s="97">
        <f>Scorecard!L34</f>
        <v>5</v>
      </c>
      <c r="P27" s="98">
        <f>Scorecard!M34</f>
        <v>5</v>
      </c>
      <c r="Q27" s="99">
        <f>Scorecard!N34</f>
        <v>5</v>
      </c>
      <c r="R27" s="97">
        <f>Scorecard!O34</f>
        <v>4</v>
      </c>
      <c r="S27" s="98">
        <f>Scorecard!P34</f>
        <v>3</v>
      </c>
      <c r="T27" s="99">
        <f>Scorecard!Q34</f>
        <v>5</v>
      </c>
      <c r="U27" s="97">
        <f>Scorecard!R34</f>
        <v>6</v>
      </c>
      <c r="V27" s="98">
        <f>Scorecard!S34</f>
        <v>3</v>
      </c>
      <c r="W27" s="99">
        <f>Scorecard!T34</f>
        <v>5</v>
      </c>
      <c r="X27" s="97">
        <f>Scorecard!U34</f>
        <v>4</v>
      </c>
      <c r="Y27" s="97">
        <f>Scorecard!V34</f>
        <v>5</v>
      </c>
      <c r="Z27" s="86"/>
      <c r="AA27" s="90">
        <f>SUM(H27:Y27)</f>
        <v>83</v>
      </c>
      <c r="AB27" s="28">
        <f>PRINT!H30</f>
        <v>4</v>
      </c>
      <c r="AC27" s="91">
        <f>AA27-AB27</f>
        <v>79</v>
      </c>
      <c r="AD27" s="105">
        <v>73</v>
      </c>
      <c r="AE27" s="101">
        <f>AC27+AD27</f>
        <v>152</v>
      </c>
      <c r="AF27" s="94">
        <f>Scorecard!X34</f>
        <v>83</v>
      </c>
      <c r="AG27" s="102">
        <v>-10</v>
      </c>
      <c r="AH27" s="103">
        <f t="shared" si="1"/>
        <v>36</v>
      </c>
      <c r="AI27" s="104">
        <f t="shared" si="0"/>
        <v>26</v>
      </c>
      <c r="AK27" s="28">
        <v>-13</v>
      </c>
    </row>
    <row r="28" spans="1:37" ht="36" customHeight="1" thickBot="1" x14ac:dyDescent="0.3">
      <c r="A28" s="83">
        <f>PRINT!A7</f>
        <v>20</v>
      </c>
      <c r="B28" s="319">
        <f>PRINT!B7</f>
        <v>0</v>
      </c>
      <c r="C28" s="84">
        <f>PRINT!C7</f>
        <v>5</v>
      </c>
      <c r="D28" s="84">
        <f>PRINT!D7</f>
        <v>6</v>
      </c>
      <c r="E28" s="85" t="str">
        <f>PRINT!E7</f>
        <v>9:12</v>
      </c>
      <c r="F28" s="28" t="str">
        <f>PRINT!F7</f>
        <v>Bruce Parrish (S)</v>
      </c>
      <c r="G28" s="86">
        <f>PRINT!G7</f>
        <v>5.3</v>
      </c>
      <c r="H28" s="97">
        <f>Scorecard!E11</f>
        <v>4</v>
      </c>
      <c r="I28" s="97">
        <f>Scorecard!F11</f>
        <v>4</v>
      </c>
      <c r="J28" s="98">
        <f>Scorecard!G11</f>
        <v>5</v>
      </c>
      <c r="K28" s="99">
        <f>Scorecard!H11</f>
        <v>6</v>
      </c>
      <c r="L28" s="97">
        <f>Scorecard!I11</f>
        <v>5</v>
      </c>
      <c r="M28" s="98">
        <f>Scorecard!J11</f>
        <v>3</v>
      </c>
      <c r="N28" s="99">
        <f>Scorecard!K11</f>
        <v>4</v>
      </c>
      <c r="O28" s="97">
        <f>Scorecard!L11</f>
        <v>4</v>
      </c>
      <c r="P28" s="98">
        <f>Scorecard!M11</f>
        <v>6</v>
      </c>
      <c r="Q28" s="99">
        <f>Scorecard!N11</f>
        <v>6</v>
      </c>
      <c r="R28" s="97">
        <f>Scorecard!O11</f>
        <v>4</v>
      </c>
      <c r="S28" s="98">
        <f>Scorecard!P11</f>
        <v>3</v>
      </c>
      <c r="T28" s="99">
        <f>Scorecard!Q11</f>
        <v>4</v>
      </c>
      <c r="U28" s="97">
        <f>Scorecard!R11</f>
        <v>4</v>
      </c>
      <c r="V28" s="98">
        <f>Scorecard!S11</f>
        <v>4</v>
      </c>
      <c r="W28" s="99">
        <f>Scorecard!T11</f>
        <v>5</v>
      </c>
      <c r="X28" s="97">
        <f>Scorecard!U11</f>
        <v>5</v>
      </c>
      <c r="Y28" s="97">
        <f>Scorecard!V11</f>
        <v>5</v>
      </c>
      <c r="Z28" s="86"/>
      <c r="AA28" s="90">
        <f>SUM(H28:Y28)</f>
        <v>81</v>
      </c>
      <c r="AB28" s="28">
        <f>PRINT!H7</f>
        <v>1</v>
      </c>
      <c r="AC28" s="91">
        <f>AA28-AB28</f>
        <v>80</v>
      </c>
      <c r="AD28" s="313"/>
      <c r="AE28" s="314">
        <f>AC28+AD28</f>
        <v>80</v>
      </c>
      <c r="AF28" s="94">
        <f>Scorecard!X11</f>
        <v>81</v>
      </c>
      <c r="AG28" s="102">
        <v>-14</v>
      </c>
      <c r="AH28" s="103">
        <f t="shared" si="1"/>
        <v>36</v>
      </c>
      <c r="AI28" s="104">
        <f t="shared" si="0"/>
        <v>22</v>
      </c>
      <c r="AK28" s="28">
        <v>-14</v>
      </c>
    </row>
    <row r="29" spans="1:37" ht="36" customHeight="1" thickBot="1" x14ac:dyDescent="0.3">
      <c r="A29" s="83">
        <f>PRINT!A32</f>
        <v>20</v>
      </c>
      <c r="B29" s="319">
        <f>PRINT!B32</f>
        <v>0</v>
      </c>
      <c r="C29" s="84">
        <f>PRINT!C32</f>
        <v>30</v>
      </c>
      <c r="D29" s="84">
        <f>PRINT!D32</f>
        <v>18</v>
      </c>
      <c r="E29" s="85" t="str">
        <f>PRINT!E32</f>
        <v>10:06</v>
      </c>
      <c r="F29" s="28" t="str">
        <f>PRINT!F32</f>
        <v>Steve Klausman (SS)</v>
      </c>
      <c r="G29" s="86">
        <f>PRINT!G32</f>
        <v>6.2</v>
      </c>
      <c r="H29" s="97">
        <f>Scorecard!E36</f>
        <v>4</v>
      </c>
      <c r="I29" s="97">
        <f>Scorecard!F36</f>
        <v>6</v>
      </c>
      <c r="J29" s="98">
        <f>Scorecard!G36</f>
        <v>4</v>
      </c>
      <c r="K29" s="99">
        <f>Scorecard!H36</f>
        <v>4</v>
      </c>
      <c r="L29" s="97">
        <f>Scorecard!I36</f>
        <v>7</v>
      </c>
      <c r="M29" s="98">
        <f>Scorecard!J36</f>
        <v>4</v>
      </c>
      <c r="N29" s="99">
        <f>Scorecard!K36</f>
        <v>4</v>
      </c>
      <c r="O29" s="97">
        <f>Scorecard!L36</f>
        <v>2</v>
      </c>
      <c r="P29" s="98">
        <f>Scorecard!M36</f>
        <v>4</v>
      </c>
      <c r="Q29" s="99">
        <f>Scorecard!N36</f>
        <v>5</v>
      </c>
      <c r="R29" s="97">
        <f>Scorecard!O36</f>
        <v>4</v>
      </c>
      <c r="S29" s="98">
        <f>Scorecard!P36</f>
        <v>4</v>
      </c>
      <c r="T29" s="99">
        <f>Scorecard!Q36</f>
        <v>5</v>
      </c>
      <c r="U29" s="97">
        <f>Scorecard!R36</f>
        <v>5</v>
      </c>
      <c r="V29" s="98">
        <f>Scorecard!S36</f>
        <v>3</v>
      </c>
      <c r="W29" s="99">
        <f>Scorecard!T36</f>
        <v>7</v>
      </c>
      <c r="X29" s="97">
        <f>Scorecard!U36</f>
        <v>4</v>
      </c>
      <c r="Y29" s="97">
        <f>Scorecard!V36</f>
        <v>3</v>
      </c>
      <c r="Z29" s="86"/>
      <c r="AA29" s="90">
        <f>SUM(H29:Y29)</f>
        <v>79</v>
      </c>
      <c r="AB29" s="28">
        <f>PRINT!H32</f>
        <v>-1</v>
      </c>
      <c r="AC29" s="91">
        <f>AA29-AB29</f>
        <v>80</v>
      </c>
      <c r="AD29" s="313"/>
      <c r="AE29" s="314">
        <f>AC29+AD29</f>
        <v>80</v>
      </c>
      <c r="AF29" s="94">
        <f>Scorecard!X36</f>
        <v>79</v>
      </c>
      <c r="AG29" s="102">
        <v>-14</v>
      </c>
      <c r="AH29" s="103">
        <f t="shared" si="1"/>
        <v>36</v>
      </c>
      <c r="AI29" s="104">
        <f t="shared" si="0"/>
        <v>22</v>
      </c>
      <c r="AK29" s="28">
        <v>-15</v>
      </c>
    </row>
    <row r="30" spans="1:37" ht="36" customHeight="1" thickBot="1" x14ac:dyDescent="0.3">
      <c r="A30" s="83">
        <f>PRINT!A38</f>
        <v>20</v>
      </c>
      <c r="B30" s="83">
        <f>PRINT!B38</f>
        <v>5</v>
      </c>
      <c r="C30" s="84">
        <f>PRINT!C38</f>
        <v>36</v>
      </c>
      <c r="D30" s="84">
        <f>PRINT!D38</f>
        <v>9</v>
      </c>
      <c r="E30" s="85" t="str">
        <f>PRINT!E38</f>
        <v>10:15</v>
      </c>
      <c r="F30" s="28" t="str">
        <f>PRINT!F38</f>
        <v>Drew Chapman (SS)</v>
      </c>
      <c r="G30" s="86">
        <f>PRINT!G38</f>
        <v>21.5</v>
      </c>
      <c r="H30" s="97">
        <f>Scorecard!E42</f>
        <v>5</v>
      </c>
      <c r="I30" s="97">
        <f>Scorecard!F42</f>
        <v>5</v>
      </c>
      <c r="J30" s="98">
        <f>Scorecard!G42</f>
        <v>7</v>
      </c>
      <c r="K30" s="99">
        <f>Scorecard!H42</f>
        <v>5</v>
      </c>
      <c r="L30" s="97">
        <f>Scorecard!I42</f>
        <v>5</v>
      </c>
      <c r="M30" s="98">
        <f>Scorecard!J42</f>
        <v>3</v>
      </c>
      <c r="N30" s="99">
        <f>Scorecard!K42</f>
        <v>4</v>
      </c>
      <c r="O30" s="97">
        <f>Scorecard!L42</f>
        <v>4</v>
      </c>
      <c r="P30" s="98">
        <f>Scorecard!M42</f>
        <v>8</v>
      </c>
      <c r="Q30" s="99">
        <f>Scorecard!N42</f>
        <v>6</v>
      </c>
      <c r="R30" s="97">
        <f>Scorecard!O42</f>
        <v>5</v>
      </c>
      <c r="S30" s="98">
        <f>Scorecard!P42</f>
        <v>3</v>
      </c>
      <c r="T30" s="99">
        <f>Scorecard!Q42</f>
        <v>6</v>
      </c>
      <c r="U30" s="97">
        <f>Scorecard!R42</f>
        <v>5</v>
      </c>
      <c r="V30" s="98">
        <f>Scorecard!S42</f>
        <v>3</v>
      </c>
      <c r="W30" s="99">
        <f>Scorecard!T42</f>
        <v>7</v>
      </c>
      <c r="X30" s="97">
        <f>Scorecard!U42</f>
        <v>6</v>
      </c>
      <c r="Y30" s="97">
        <f>Scorecard!V42</f>
        <v>7</v>
      </c>
      <c r="Z30" s="86"/>
      <c r="AA30" s="90">
        <f>SUM(H30:Y30)</f>
        <v>94</v>
      </c>
      <c r="AB30" s="28">
        <f>PRINT!H38</f>
        <v>14</v>
      </c>
      <c r="AC30" s="91">
        <f>AA30-AB30</f>
        <v>80</v>
      </c>
      <c r="AD30" s="105">
        <v>81</v>
      </c>
      <c r="AE30" s="101">
        <f>AC30+AD30</f>
        <v>161</v>
      </c>
      <c r="AF30" s="94">
        <f>Scorecard!X42</f>
        <v>93</v>
      </c>
      <c r="AG30" s="102">
        <v>-14</v>
      </c>
      <c r="AH30" s="103">
        <f t="shared" si="1"/>
        <v>36</v>
      </c>
      <c r="AI30" s="104">
        <f t="shared" si="0"/>
        <v>22</v>
      </c>
      <c r="AK30" s="28">
        <v>-16</v>
      </c>
    </row>
    <row r="31" spans="1:37" ht="36" customHeight="1" thickBot="1" x14ac:dyDescent="0.3">
      <c r="A31" s="83">
        <f>PRINT!A3</f>
        <v>20</v>
      </c>
      <c r="B31" s="83">
        <f>PRINT!B3</f>
        <v>5</v>
      </c>
      <c r="C31" s="84">
        <f>PRINT!C3</f>
        <v>1</v>
      </c>
      <c r="D31" s="84">
        <f>PRINT!D3</f>
        <v>13</v>
      </c>
      <c r="E31" s="85" t="str">
        <f>PRINT!E3</f>
        <v>9:03</v>
      </c>
      <c r="F31" s="28" t="str">
        <f>PRINT!F3</f>
        <v>Wayne Walker (SS)</v>
      </c>
      <c r="G31" s="86">
        <f>PRINT!G3</f>
        <v>22.8</v>
      </c>
      <c r="H31" s="97">
        <f>Scorecard!E7</f>
        <v>5</v>
      </c>
      <c r="I31" s="97">
        <f>Scorecard!F7</f>
        <v>6</v>
      </c>
      <c r="J31" s="98">
        <f>Scorecard!G7</f>
        <v>4</v>
      </c>
      <c r="K31" s="99">
        <f>Scorecard!H7</f>
        <v>5</v>
      </c>
      <c r="L31" s="97">
        <f>Scorecard!I7</f>
        <v>6</v>
      </c>
      <c r="M31" s="98">
        <f>Scorecard!J7</f>
        <v>2</v>
      </c>
      <c r="N31" s="99">
        <f>Scorecard!K7</f>
        <v>5</v>
      </c>
      <c r="O31" s="97">
        <f>Scorecard!L7</f>
        <v>4</v>
      </c>
      <c r="P31" s="98">
        <f>Scorecard!M7</f>
        <v>5</v>
      </c>
      <c r="Q31" s="99">
        <f>Scorecard!N7</f>
        <v>8</v>
      </c>
      <c r="R31" s="97">
        <f>Scorecard!O7</f>
        <v>7</v>
      </c>
      <c r="S31" s="98">
        <f>Scorecard!P7</f>
        <v>3</v>
      </c>
      <c r="T31" s="99">
        <f>Scorecard!Q7</f>
        <v>7</v>
      </c>
      <c r="U31" s="97">
        <f>Scorecard!R7</f>
        <v>7</v>
      </c>
      <c r="V31" s="98">
        <f>Scorecard!S7</f>
        <v>6</v>
      </c>
      <c r="W31" s="99">
        <f>Scorecard!T7</f>
        <v>6</v>
      </c>
      <c r="X31" s="97">
        <f>Scorecard!U7</f>
        <v>5</v>
      </c>
      <c r="Y31" s="97">
        <f>Scorecard!V7</f>
        <v>5</v>
      </c>
      <c r="Z31" s="86"/>
      <c r="AA31" s="90">
        <f>SUM(H31:Y31)</f>
        <v>96</v>
      </c>
      <c r="AB31" s="28">
        <f>PRINT!H3</f>
        <v>15</v>
      </c>
      <c r="AC31" s="91">
        <f>AA31-AB31</f>
        <v>81</v>
      </c>
      <c r="AD31" s="105">
        <v>85</v>
      </c>
      <c r="AE31" s="101">
        <f>AC31+AD31</f>
        <v>166</v>
      </c>
      <c r="AF31" s="94">
        <f>Scorecard!X7</f>
        <v>96</v>
      </c>
      <c r="AG31" s="102">
        <v>-17</v>
      </c>
      <c r="AH31" s="103">
        <f t="shared" si="1"/>
        <v>36</v>
      </c>
      <c r="AI31" s="104">
        <f t="shared" si="0"/>
        <v>19</v>
      </c>
      <c r="AK31" s="28">
        <v>-17</v>
      </c>
    </row>
    <row r="32" spans="1:37" ht="36" customHeight="1" thickBot="1" x14ac:dyDescent="0.3">
      <c r="A32" s="319">
        <f>PRINT!A11</f>
        <v>0</v>
      </c>
      <c r="B32" s="83">
        <f>PRINT!B11</f>
        <v>5</v>
      </c>
      <c r="C32" s="84">
        <f>PRINT!C11</f>
        <v>9</v>
      </c>
      <c r="D32" s="84">
        <f>PRINT!D11</f>
        <v>28</v>
      </c>
      <c r="E32" s="85" t="str">
        <f>PRINT!E11</f>
        <v>9:21</v>
      </c>
      <c r="F32" s="28" t="str">
        <f>PRINT!F11</f>
        <v>Deno Pourlos</v>
      </c>
      <c r="G32" s="86">
        <f>PRINT!G11</f>
        <v>12.9</v>
      </c>
      <c r="H32" s="97">
        <f>Scorecard!E15</f>
        <v>4</v>
      </c>
      <c r="I32" s="97">
        <f>Scorecard!F15</f>
        <v>5</v>
      </c>
      <c r="J32" s="98">
        <f>Scorecard!G15</f>
        <v>5</v>
      </c>
      <c r="K32" s="99">
        <f>Scorecard!H15</f>
        <v>7</v>
      </c>
      <c r="L32" s="97">
        <f>Scorecard!I15</f>
        <v>5</v>
      </c>
      <c r="M32" s="98">
        <f>Scorecard!J15</f>
        <v>6</v>
      </c>
      <c r="N32" s="99">
        <f>Scorecard!K15</f>
        <v>6</v>
      </c>
      <c r="O32" s="97">
        <f>Scorecard!L15</f>
        <v>5</v>
      </c>
      <c r="P32" s="98">
        <f>Scorecard!M15</f>
        <v>5</v>
      </c>
      <c r="Q32" s="99">
        <f>Scorecard!N15</f>
        <v>5</v>
      </c>
      <c r="R32" s="97">
        <f>Scorecard!O15</f>
        <v>6</v>
      </c>
      <c r="S32" s="98">
        <f>Scorecard!P15</f>
        <v>4</v>
      </c>
      <c r="T32" s="99">
        <f>Scorecard!Q15</f>
        <v>5</v>
      </c>
      <c r="U32" s="97">
        <f>Scorecard!R15</f>
        <v>5</v>
      </c>
      <c r="V32" s="98">
        <f>Scorecard!S15</f>
        <v>5</v>
      </c>
      <c r="W32" s="99">
        <f>Scorecard!T15</f>
        <v>6</v>
      </c>
      <c r="X32" s="97">
        <f>Scorecard!U15</f>
        <v>5</v>
      </c>
      <c r="Y32" s="97">
        <f>Scorecard!V15</f>
        <v>5</v>
      </c>
      <c r="Z32" s="86"/>
      <c r="AA32" s="90">
        <f>SUM(H32:Y32)</f>
        <v>94</v>
      </c>
      <c r="AB32" s="28">
        <f>PRINT!H11</f>
        <v>13</v>
      </c>
      <c r="AC32" s="91">
        <f>AA32-AB32</f>
        <v>81</v>
      </c>
      <c r="AD32" s="105">
        <v>79</v>
      </c>
      <c r="AE32" s="101">
        <f>AC32+AD32</f>
        <v>160</v>
      </c>
      <c r="AF32" s="94">
        <f>Scorecard!X15</f>
        <v>94</v>
      </c>
      <c r="AG32" s="102">
        <v>-17</v>
      </c>
      <c r="AH32" s="103">
        <f t="shared" si="1"/>
        <v>36</v>
      </c>
      <c r="AI32" s="104">
        <f t="shared" si="0"/>
        <v>19</v>
      </c>
      <c r="AK32" s="28">
        <v>-18</v>
      </c>
    </row>
    <row r="33" spans="1:54" ht="36" customHeight="1" thickBot="1" x14ac:dyDescent="0.3">
      <c r="A33" s="83">
        <f>PRINT!A20</f>
        <v>20</v>
      </c>
      <c r="B33" s="83">
        <f>PRINT!B20</f>
        <v>5</v>
      </c>
      <c r="C33" s="84">
        <f>PRINT!C20</f>
        <v>18</v>
      </c>
      <c r="D33" s="84">
        <f>PRINT!D20</f>
        <v>3</v>
      </c>
      <c r="E33" s="85" t="str">
        <f>PRINT!E20</f>
        <v>9:39</v>
      </c>
      <c r="F33" s="28" t="str">
        <f>PRINT!F20</f>
        <v>Mark Fangman (SS)</v>
      </c>
      <c r="G33" s="86">
        <f>PRINT!G20</f>
        <v>25</v>
      </c>
      <c r="H33" s="97">
        <f>Scorecard!E24</f>
        <v>5</v>
      </c>
      <c r="I33" s="97">
        <f>Scorecard!F24</f>
        <v>6</v>
      </c>
      <c r="J33" s="98">
        <f>Scorecard!G24</f>
        <v>5</v>
      </c>
      <c r="K33" s="99">
        <f>Scorecard!H24</f>
        <v>6</v>
      </c>
      <c r="L33" s="97">
        <f>Scorecard!I24</f>
        <v>6</v>
      </c>
      <c r="M33" s="98">
        <f>Scorecard!J24</f>
        <v>5</v>
      </c>
      <c r="N33" s="99">
        <f>Scorecard!K24</f>
        <v>4</v>
      </c>
      <c r="O33" s="97">
        <f>Scorecard!L24</f>
        <v>4</v>
      </c>
      <c r="P33" s="98">
        <f>Scorecard!M24</f>
        <v>8</v>
      </c>
      <c r="Q33" s="99">
        <f>Scorecard!N24</f>
        <v>8</v>
      </c>
      <c r="R33" s="97">
        <f>Scorecard!O24</f>
        <v>3</v>
      </c>
      <c r="S33" s="98">
        <f>Scorecard!P24</f>
        <v>3</v>
      </c>
      <c r="T33" s="99">
        <f>Scorecard!Q24</f>
        <v>5</v>
      </c>
      <c r="U33" s="97">
        <f>Scorecard!R24</f>
        <v>5</v>
      </c>
      <c r="V33" s="98">
        <f>Scorecard!S24</f>
        <v>6</v>
      </c>
      <c r="W33" s="99">
        <f>Scorecard!T24</f>
        <v>8</v>
      </c>
      <c r="X33" s="97">
        <f>Scorecard!U24</f>
        <v>6</v>
      </c>
      <c r="Y33" s="97">
        <f>Scorecard!V24</f>
        <v>5</v>
      </c>
      <c r="Z33" s="86"/>
      <c r="AA33" s="90">
        <f>SUM(H33:Y33)</f>
        <v>98</v>
      </c>
      <c r="AB33" s="28">
        <f>PRINT!H20</f>
        <v>17</v>
      </c>
      <c r="AC33" s="91">
        <f>AA33-AB33</f>
        <v>81</v>
      </c>
      <c r="AD33" s="105">
        <v>75</v>
      </c>
      <c r="AE33" s="101">
        <f>AC33+AD33</f>
        <v>156</v>
      </c>
      <c r="AF33" s="94">
        <f>Scorecard!X24</f>
        <v>97</v>
      </c>
      <c r="AG33" s="102">
        <v>-17</v>
      </c>
      <c r="AH33" s="103">
        <f t="shared" si="1"/>
        <v>36</v>
      </c>
      <c r="AI33" s="104">
        <f t="shared" si="0"/>
        <v>19</v>
      </c>
      <c r="AK33" s="28">
        <v>-19</v>
      </c>
    </row>
    <row r="34" spans="1:54" ht="36" customHeight="1" thickBot="1" x14ac:dyDescent="0.3">
      <c r="A34" s="319">
        <f>PRINT!A35</f>
        <v>0</v>
      </c>
      <c r="B34" s="83">
        <f>PRINT!B35</f>
        <v>5</v>
      </c>
      <c r="C34" s="84">
        <f>PRINT!C35</f>
        <v>33</v>
      </c>
      <c r="D34" s="84">
        <f>PRINT!D35</f>
        <v>12</v>
      </c>
      <c r="E34" s="85" t="str">
        <f>PRINT!E35</f>
        <v>10:15</v>
      </c>
      <c r="F34" s="28" t="str">
        <f>PRINT!F35</f>
        <v>Barry Small (SS)</v>
      </c>
      <c r="G34" s="86">
        <f>PRINT!G35</f>
        <v>15.6</v>
      </c>
      <c r="H34" s="97">
        <f>Scorecard!E39</f>
        <v>4</v>
      </c>
      <c r="I34" s="97">
        <f>Scorecard!F39</f>
        <v>6</v>
      </c>
      <c r="J34" s="98">
        <f>Scorecard!G39</f>
        <v>5</v>
      </c>
      <c r="K34" s="99">
        <f>Scorecard!H39</f>
        <v>5</v>
      </c>
      <c r="L34" s="97">
        <f>Scorecard!I39</f>
        <v>6</v>
      </c>
      <c r="M34" s="98">
        <f>Scorecard!J39</f>
        <v>4</v>
      </c>
      <c r="N34" s="99">
        <f>Scorecard!K39</f>
        <v>4</v>
      </c>
      <c r="O34" s="97">
        <f>Scorecard!L39</f>
        <v>3</v>
      </c>
      <c r="P34" s="98">
        <f>Scorecard!M39</f>
        <v>5</v>
      </c>
      <c r="Q34" s="99">
        <f>Scorecard!N39</f>
        <v>7</v>
      </c>
      <c r="R34" s="97">
        <f>Scorecard!O39</f>
        <v>4</v>
      </c>
      <c r="S34" s="98">
        <f>Scorecard!P39</f>
        <v>5</v>
      </c>
      <c r="T34" s="99">
        <f>Scorecard!Q39</f>
        <v>5</v>
      </c>
      <c r="U34" s="97">
        <f>Scorecard!R39</f>
        <v>7</v>
      </c>
      <c r="V34" s="98">
        <f>Scorecard!S39</f>
        <v>3</v>
      </c>
      <c r="W34" s="99">
        <f>Scorecard!T39</f>
        <v>6</v>
      </c>
      <c r="X34" s="97">
        <f>Scorecard!U39</f>
        <v>5</v>
      </c>
      <c r="Y34" s="97">
        <f>Scorecard!V39</f>
        <v>5</v>
      </c>
      <c r="Z34" s="86"/>
      <c r="AA34" s="90">
        <f>SUM(H34:Y34)</f>
        <v>89</v>
      </c>
      <c r="AB34" s="28">
        <f>PRINT!H35</f>
        <v>8</v>
      </c>
      <c r="AC34" s="91">
        <f>AA34-AB34</f>
        <v>81</v>
      </c>
      <c r="AD34" s="105">
        <v>83</v>
      </c>
      <c r="AE34" s="101">
        <f>AC34+AD34</f>
        <v>164</v>
      </c>
      <c r="AF34" s="94">
        <f>Scorecard!X39</f>
        <v>89</v>
      </c>
      <c r="AG34" s="102">
        <v>-17</v>
      </c>
      <c r="AH34" s="103">
        <f t="shared" si="1"/>
        <v>36</v>
      </c>
      <c r="AI34" s="104">
        <f t="shared" si="0"/>
        <v>19</v>
      </c>
      <c r="AK34" s="28">
        <v>-20</v>
      </c>
    </row>
    <row r="35" spans="1:54" ht="36" customHeight="1" thickBot="1" x14ac:dyDescent="0.3">
      <c r="A35" s="83">
        <f>PRINT!A31</f>
        <v>20</v>
      </c>
      <c r="B35" s="319">
        <f>PRINT!B31</f>
        <v>0</v>
      </c>
      <c r="C35" s="84">
        <f>PRINT!C31</f>
        <v>29</v>
      </c>
      <c r="D35" s="84">
        <f>PRINT!D31</f>
        <v>1</v>
      </c>
      <c r="E35" s="85" t="str">
        <f>PRINT!E31</f>
        <v>10:06</v>
      </c>
      <c r="F35" s="28" t="str">
        <f>PRINT!F31</f>
        <v>Bob Olsen (SS)</v>
      </c>
      <c r="G35" s="86">
        <f>PRINT!G31</f>
        <v>7.97</v>
      </c>
      <c r="H35" s="97">
        <f>Scorecard!E35</f>
        <v>4</v>
      </c>
      <c r="I35" s="97">
        <f>Scorecard!F35</f>
        <v>4</v>
      </c>
      <c r="J35" s="98">
        <f>Scorecard!G35</f>
        <v>4</v>
      </c>
      <c r="K35" s="99">
        <f>Scorecard!H35</f>
        <v>7</v>
      </c>
      <c r="L35" s="97">
        <f>Scorecard!I35</f>
        <v>4</v>
      </c>
      <c r="M35" s="98">
        <f>Scorecard!J35</f>
        <v>4</v>
      </c>
      <c r="N35" s="99">
        <f>Scorecard!K35</f>
        <v>5</v>
      </c>
      <c r="O35" s="97">
        <f>Scorecard!L35</f>
        <v>3</v>
      </c>
      <c r="P35" s="98">
        <f>Scorecard!M35</f>
        <v>6</v>
      </c>
      <c r="Q35" s="99">
        <f>Scorecard!N35</f>
        <v>5</v>
      </c>
      <c r="R35" s="97">
        <f>Scorecard!O35</f>
        <v>4</v>
      </c>
      <c r="S35" s="98">
        <f>Scorecard!P35</f>
        <v>3</v>
      </c>
      <c r="T35" s="99">
        <f>Scorecard!Q35</f>
        <v>5</v>
      </c>
      <c r="U35" s="97">
        <f>Scorecard!R35</f>
        <v>5</v>
      </c>
      <c r="V35" s="98">
        <f>Scorecard!S35</f>
        <v>3</v>
      </c>
      <c r="W35" s="99">
        <f>Scorecard!T35</f>
        <v>6</v>
      </c>
      <c r="X35" s="97">
        <f>Scorecard!U35</f>
        <v>5</v>
      </c>
      <c r="Y35" s="97">
        <f>Scorecard!V35</f>
        <v>6</v>
      </c>
      <c r="Z35" s="86"/>
      <c r="AA35" s="90">
        <f>SUM(H35:Y35)</f>
        <v>83</v>
      </c>
      <c r="AB35" s="28">
        <f>PRINT!H31</f>
        <v>1</v>
      </c>
      <c r="AC35" s="91">
        <f>AA35-AB35</f>
        <v>82</v>
      </c>
      <c r="AD35" s="313"/>
      <c r="AE35" s="314">
        <f>AC35+AD35</f>
        <v>82</v>
      </c>
      <c r="AF35" s="94">
        <f>Scorecard!X35</f>
        <v>83</v>
      </c>
      <c r="AG35" s="28">
        <v>-21</v>
      </c>
      <c r="AH35" s="103">
        <f t="shared" si="1"/>
        <v>36</v>
      </c>
      <c r="AI35" s="104">
        <f t="shared" si="0"/>
        <v>15</v>
      </c>
      <c r="AK35" s="28">
        <v>-21</v>
      </c>
    </row>
    <row r="36" spans="1:54" ht="36" customHeight="1" thickBot="1" x14ac:dyDescent="0.3">
      <c r="A36" s="319">
        <f>PRINT!A8</f>
        <v>0</v>
      </c>
      <c r="B36" s="83">
        <f>PRINT!B8</f>
        <v>5</v>
      </c>
      <c r="C36" s="84">
        <f>PRINT!C8</f>
        <v>6</v>
      </c>
      <c r="D36" s="84">
        <f>PRINT!D8</f>
        <v>34</v>
      </c>
      <c r="E36" s="85" t="str">
        <f>PRINT!E8</f>
        <v>9:12</v>
      </c>
      <c r="F36" s="28" t="str">
        <f>PRINT!F8</f>
        <v>Randy Weller (SS)</v>
      </c>
      <c r="G36" s="86">
        <f>PRINT!G8</f>
        <v>26.8</v>
      </c>
      <c r="H36" s="97">
        <f>Scorecard!E12</f>
        <v>5</v>
      </c>
      <c r="I36" s="97">
        <f>Scorecard!F12</f>
        <v>5</v>
      </c>
      <c r="J36" s="98">
        <f>Scorecard!G12</f>
        <v>5</v>
      </c>
      <c r="K36" s="99">
        <f>Scorecard!H12</f>
        <v>5</v>
      </c>
      <c r="L36" s="97">
        <f>Scorecard!I12</f>
        <v>8</v>
      </c>
      <c r="M36" s="98">
        <f>Scorecard!J12</f>
        <v>3</v>
      </c>
      <c r="N36" s="99">
        <f>Scorecard!K12</f>
        <v>7</v>
      </c>
      <c r="O36" s="97">
        <f>Scorecard!L12</f>
        <v>4</v>
      </c>
      <c r="P36" s="98">
        <f>Scorecard!M12</f>
        <v>8</v>
      </c>
      <c r="Q36" s="99">
        <f>Scorecard!N12</f>
        <v>8</v>
      </c>
      <c r="R36" s="97">
        <f>Scorecard!O12</f>
        <v>7</v>
      </c>
      <c r="S36" s="98">
        <f>Scorecard!P12</f>
        <v>3</v>
      </c>
      <c r="T36" s="99">
        <f>Scorecard!Q12</f>
        <v>5</v>
      </c>
      <c r="U36" s="97">
        <f>Scorecard!R12</f>
        <v>6</v>
      </c>
      <c r="V36" s="98">
        <f>Scorecard!S12</f>
        <v>6</v>
      </c>
      <c r="W36" s="99">
        <f>Scorecard!T12</f>
        <v>7</v>
      </c>
      <c r="X36" s="97">
        <f>Scorecard!U12</f>
        <v>6</v>
      </c>
      <c r="Y36" s="97">
        <f>Scorecard!V12</f>
        <v>4</v>
      </c>
      <c r="Z36" s="86"/>
      <c r="AA36" s="90">
        <f>SUM(H36:Y36)</f>
        <v>102</v>
      </c>
      <c r="AB36" s="28">
        <f>PRINT!H8</f>
        <v>19</v>
      </c>
      <c r="AC36" s="91">
        <f>AA36-AB36</f>
        <v>83</v>
      </c>
      <c r="AD36" s="105">
        <v>73</v>
      </c>
      <c r="AE36" s="101">
        <f>AC36+AD36</f>
        <v>156</v>
      </c>
      <c r="AF36" s="94">
        <f>Scorecard!X12</f>
        <v>102</v>
      </c>
      <c r="AG36" s="106">
        <v>-22</v>
      </c>
      <c r="AH36" s="103">
        <f t="shared" si="1"/>
        <v>36</v>
      </c>
      <c r="AI36" s="104">
        <f t="shared" si="0"/>
        <v>14</v>
      </c>
      <c r="AK36" s="28">
        <v>-22</v>
      </c>
    </row>
    <row r="37" spans="1:54" ht="36" customHeight="1" thickBot="1" x14ac:dyDescent="0.3">
      <c r="A37" s="319">
        <f>PRINT!A14</f>
        <v>0</v>
      </c>
      <c r="B37" s="319">
        <f>PRINT!B14</f>
        <v>0</v>
      </c>
      <c r="C37" s="84">
        <f>PRINT!C14</f>
        <v>12</v>
      </c>
      <c r="D37" s="84">
        <f>PRINT!D14</f>
        <v>26</v>
      </c>
      <c r="E37" s="85" t="str">
        <f>PRINT!E14</f>
        <v>9:21</v>
      </c>
      <c r="F37" s="28" t="str">
        <f>PRINT!F14</f>
        <v>Donn Kinzle (S)</v>
      </c>
      <c r="G37" s="86">
        <f>PRINT!G14</f>
        <v>19.600000000000001</v>
      </c>
      <c r="H37" s="97">
        <f>Scorecard!E18</f>
        <v>5</v>
      </c>
      <c r="I37" s="97">
        <f>Scorecard!F18</f>
        <v>6</v>
      </c>
      <c r="J37" s="98">
        <f>Scorecard!G18</f>
        <v>7</v>
      </c>
      <c r="K37" s="99">
        <f>Scorecard!H18</f>
        <v>5</v>
      </c>
      <c r="L37" s="97">
        <f>Scorecard!I18</f>
        <v>7</v>
      </c>
      <c r="M37" s="98">
        <f>Scorecard!J18</f>
        <v>3</v>
      </c>
      <c r="N37" s="99">
        <f>Scorecard!K18</f>
        <v>5</v>
      </c>
      <c r="O37" s="97">
        <f>Scorecard!L18</f>
        <v>4</v>
      </c>
      <c r="P37" s="98">
        <f>Scorecard!M18</f>
        <v>6</v>
      </c>
      <c r="Q37" s="99">
        <f>Scorecard!N18</f>
        <v>8</v>
      </c>
      <c r="R37" s="97">
        <f>Scorecard!O18</f>
        <v>5</v>
      </c>
      <c r="S37" s="98">
        <f>Scorecard!P18</f>
        <v>4</v>
      </c>
      <c r="T37" s="99">
        <f>Scorecard!Q18</f>
        <v>5</v>
      </c>
      <c r="U37" s="97">
        <f>Scorecard!R18</f>
        <v>7</v>
      </c>
      <c r="V37" s="98">
        <f>Scorecard!S18</f>
        <v>5</v>
      </c>
      <c r="W37" s="99">
        <f>Scorecard!T18</f>
        <v>5</v>
      </c>
      <c r="X37" s="97">
        <f>Scorecard!U18</f>
        <v>5</v>
      </c>
      <c r="Y37" s="97">
        <f>Scorecard!V18</f>
        <v>7</v>
      </c>
      <c r="Z37" s="86"/>
      <c r="AA37" s="90">
        <f>SUM(H37:Y37)</f>
        <v>99</v>
      </c>
      <c r="AB37" s="28">
        <f>PRINT!H14</f>
        <v>16</v>
      </c>
      <c r="AC37" s="91">
        <f>AA37-AB37</f>
        <v>83</v>
      </c>
      <c r="AD37" s="313"/>
      <c r="AE37" s="314">
        <f>AC37+AD37</f>
        <v>83</v>
      </c>
      <c r="AF37" s="94">
        <f>Scorecard!X18</f>
        <v>99</v>
      </c>
      <c r="AG37" s="106">
        <v>-22</v>
      </c>
      <c r="AH37" s="103">
        <f t="shared" si="1"/>
        <v>36</v>
      </c>
      <c r="AI37" s="104">
        <f t="shared" si="0"/>
        <v>14</v>
      </c>
      <c r="AK37" s="28">
        <v>-23</v>
      </c>
    </row>
    <row r="38" spans="1:54" ht="36" customHeight="1" thickBot="1" x14ac:dyDescent="0.3">
      <c r="A38" s="319">
        <f>PRINT!A16</f>
        <v>0</v>
      </c>
      <c r="B38" s="83">
        <f>PRINT!B16</f>
        <v>5</v>
      </c>
      <c r="C38" s="84">
        <f>PRINT!C16</f>
        <v>14</v>
      </c>
      <c r="D38" s="84">
        <f>PRINT!D16</f>
        <v>17</v>
      </c>
      <c r="E38" s="85" t="str">
        <f>PRINT!E16</f>
        <v>9:30</v>
      </c>
      <c r="F38" s="28" t="str">
        <f>PRINT!F16</f>
        <v>Ron Couture (SS)</v>
      </c>
      <c r="G38" s="86">
        <f>PRINT!G16</f>
        <v>21.7</v>
      </c>
      <c r="H38" s="97">
        <f>Scorecard!E20</f>
        <v>5</v>
      </c>
      <c r="I38" s="97">
        <f>Scorecard!F20</f>
        <v>5</v>
      </c>
      <c r="J38" s="98">
        <f>Scorecard!G20</f>
        <v>5</v>
      </c>
      <c r="K38" s="99">
        <f>Scorecard!H20</f>
        <v>6</v>
      </c>
      <c r="L38" s="97">
        <f>Scorecard!I20</f>
        <v>6</v>
      </c>
      <c r="M38" s="98">
        <f>Scorecard!J20</f>
        <v>4</v>
      </c>
      <c r="N38" s="99">
        <f>Scorecard!K20</f>
        <v>7</v>
      </c>
      <c r="O38" s="97">
        <f>Scorecard!L20</f>
        <v>3</v>
      </c>
      <c r="P38" s="98">
        <f>Scorecard!M20</f>
        <v>6</v>
      </c>
      <c r="Q38" s="99">
        <f>Scorecard!N20</f>
        <v>8</v>
      </c>
      <c r="R38" s="97">
        <f>Scorecard!O20</f>
        <v>5</v>
      </c>
      <c r="S38" s="98">
        <f>Scorecard!P20</f>
        <v>4</v>
      </c>
      <c r="T38" s="99">
        <f>Scorecard!Q20</f>
        <v>6</v>
      </c>
      <c r="U38" s="97">
        <f>Scorecard!R20</f>
        <v>7</v>
      </c>
      <c r="V38" s="98">
        <f>Scorecard!S20</f>
        <v>5</v>
      </c>
      <c r="W38" s="99">
        <f>Scorecard!T20</f>
        <v>7</v>
      </c>
      <c r="X38" s="97">
        <f>Scorecard!U20</f>
        <v>5</v>
      </c>
      <c r="Y38" s="97">
        <f>Scorecard!V20</f>
        <v>3</v>
      </c>
      <c r="Z38" s="86"/>
      <c r="AA38" s="90">
        <f>SUM(H38:Y38)</f>
        <v>97</v>
      </c>
      <c r="AB38" s="28">
        <f>PRINT!H16</f>
        <v>14</v>
      </c>
      <c r="AC38" s="91">
        <f>AA38-AB38</f>
        <v>83</v>
      </c>
      <c r="AD38" s="105">
        <v>79</v>
      </c>
      <c r="AE38" s="101">
        <f>AC38+AD38</f>
        <v>162</v>
      </c>
      <c r="AF38" s="94">
        <f>Scorecard!X20</f>
        <v>97</v>
      </c>
      <c r="AG38" s="106">
        <v>-22</v>
      </c>
      <c r="AH38" s="103">
        <f t="shared" si="1"/>
        <v>36</v>
      </c>
      <c r="AI38" s="104">
        <f t="shared" si="0"/>
        <v>14</v>
      </c>
      <c r="AK38" s="28">
        <v>-24</v>
      </c>
    </row>
    <row r="39" spans="1:54" ht="36" customHeight="1" thickBot="1" x14ac:dyDescent="0.3">
      <c r="A39" s="319">
        <f>PRINT!A15</f>
        <v>0</v>
      </c>
      <c r="B39" s="83">
        <f>PRINT!B15</f>
        <v>5</v>
      </c>
      <c r="C39" s="84">
        <f>PRINT!C15</f>
        <v>13</v>
      </c>
      <c r="D39" s="84">
        <f>PRINT!D15</f>
        <v>35</v>
      </c>
      <c r="E39" s="85" t="str">
        <f>PRINT!E15</f>
        <v>9:30</v>
      </c>
      <c r="F39" s="28" t="str">
        <f>PRINT!F15</f>
        <v>Gary Hahn (SS)</v>
      </c>
      <c r="G39" s="86">
        <f>PRINT!G15</f>
        <v>20.8</v>
      </c>
      <c r="H39" s="97">
        <f>Scorecard!E19</f>
        <v>6</v>
      </c>
      <c r="I39" s="97">
        <f>Scorecard!F19</f>
        <v>5</v>
      </c>
      <c r="J39" s="98">
        <f>Scorecard!G19</f>
        <v>4</v>
      </c>
      <c r="K39" s="99">
        <f>Scorecard!H19</f>
        <v>4</v>
      </c>
      <c r="L39" s="97">
        <f>Scorecard!I19</f>
        <v>8</v>
      </c>
      <c r="M39" s="98">
        <f>Scorecard!J19</f>
        <v>4</v>
      </c>
      <c r="N39" s="99">
        <f>Scorecard!K19</f>
        <v>7</v>
      </c>
      <c r="O39" s="97">
        <f>Scorecard!L19</f>
        <v>4</v>
      </c>
      <c r="P39" s="98">
        <f>Scorecard!M19</f>
        <v>7</v>
      </c>
      <c r="Q39" s="99">
        <f>Scorecard!N19</f>
        <v>6</v>
      </c>
      <c r="R39" s="97">
        <f>Scorecard!O19</f>
        <v>6</v>
      </c>
      <c r="S39" s="98">
        <f>Scorecard!P19</f>
        <v>5</v>
      </c>
      <c r="T39" s="99">
        <f>Scorecard!Q19</f>
        <v>6</v>
      </c>
      <c r="U39" s="97">
        <f>Scorecard!R19</f>
        <v>6</v>
      </c>
      <c r="V39" s="98">
        <f>Scorecard!S19</f>
        <v>4</v>
      </c>
      <c r="W39" s="99">
        <f>Scorecard!T19</f>
        <v>6</v>
      </c>
      <c r="X39" s="97">
        <f>Scorecard!U19</f>
        <v>6</v>
      </c>
      <c r="Y39" s="97">
        <f>Scorecard!V19</f>
        <v>4</v>
      </c>
      <c r="Z39" s="86"/>
      <c r="AA39" s="90">
        <f>SUM(H39:Y39)</f>
        <v>98</v>
      </c>
      <c r="AB39" s="28">
        <f>PRINT!H15</f>
        <v>13</v>
      </c>
      <c r="AC39" s="91">
        <f>AA39-AB39</f>
        <v>85</v>
      </c>
      <c r="AD39" s="105">
        <v>77</v>
      </c>
      <c r="AE39" s="101">
        <f>AC39+AD39</f>
        <v>162</v>
      </c>
      <c r="AF39" s="94">
        <f>Scorecard!X19</f>
        <v>98</v>
      </c>
      <c r="AG39" s="310">
        <v>-25</v>
      </c>
      <c r="AH39" s="103">
        <f t="shared" si="1"/>
        <v>36</v>
      </c>
      <c r="AI39" s="104">
        <f t="shared" si="0"/>
        <v>11</v>
      </c>
      <c r="AK39" s="28">
        <v>-25</v>
      </c>
    </row>
    <row r="40" spans="1:54" ht="13.5" x14ac:dyDescent="0.25">
      <c r="A40" s="70">
        <f>SUM(A4:A39)/20</f>
        <v>19</v>
      </c>
      <c r="B40" s="70">
        <f>SUM(B4:B39)/5</f>
        <v>30</v>
      </c>
      <c r="C40" s="107">
        <v>36</v>
      </c>
      <c r="D40" s="108" t="s">
        <v>23</v>
      </c>
      <c r="E40" s="70"/>
      <c r="F40" s="70"/>
      <c r="G40" s="72"/>
      <c r="H40" s="73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109"/>
      <c r="T40" s="109"/>
      <c r="U40" s="109"/>
      <c r="V40" s="109"/>
      <c r="W40" s="109"/>
      <c r="X40" s="109"/>
      <c r="Y40" s="110"/>
      <c r="Z40" s="110"/>
      <c r="AA40" s="115">
        <f>AVERAGE(AA4:AA39)</f>
        <v>86.472222222222229</v>
      </c>
      <c r="AB40" s="116"/>
      <c r="AC40" s="117">
        <f>AVERAGE(AC4:AC39)</f>
        <v>77.583333333333329</v>
      </c>
    </row>
    <row r="41" spans="1:54" ht="13.5" x14ac:dyDescent="0.25">
      <c r="A41" s="70"/>
      <c r="B41" s="70"/>
      <c r="C41" s="71"/>
      <c r="D41" s="72"/>
      <c r="E41" s="70"/>
      <c r="F41" s="70"/>
      <c r="G41" s="72"/>
      <c r="H41" s="73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75"/>
      <c r="U41" s="75"/>
      <c r="V41" s="75"/>
      <c r="W41" s="75"/>
      <c r="X41" s="75"/>
      <c r="Y41" s="76"/>
      <c r="Z41" s="77"/>
      <c r="AA41" s="118" t="s">
        <v>22</v>
      </c>
      <c r="AB41" s="119"/>
      <c r="AC41" s="118" t="s">
        <v>22</v>
      </c>
      <c r="AD41" s="27"/>
      <c r="AE41" s="27"/>
      <c r="AF41" s="27"/>
      <c r="AG41" s="27"/>
      <c r="AH41" s="27"/>
    </row>
    <row r="42" spans="1:54" ht="36" customHeight="1" thickBot="1" x14ac:dyDescent="0.3">
      <c r="A42" s="28"/>
      <c r="B42" s="78"/>
      <c r="C42" s="70"/>
      <c r="D42" s="70"/>
      <c r="E42" s="70"/>
      <c r="F42" s="70"/>
      <c r="P42" s="39"/>
      <c r="R42" s="39"/>
      <c r="AB42" s="79"/>
      <c r="AC42" s="80"/>
      <c r="AD42" s="72"/>
      <c r="AE42" s="81"/>
    </row>
    <row r="43" spans="1:54" ht="36" customHeight="1" thickBot="1" x14ac:dyDescent="0.3">
      <c r="A43" s="202" t="s">
        <v>57</v>
      </c>
      <c r="B43" s="203"/>
      <c r="C43" s="203"/>
      <c r="D43" s="203"/>
      <c r="E43" s="203" t="s">
        <v>18</v>
      </c>
      <c r="F43" s="204"/>
      <c r="H43" s="202" t="s">
        <v>50</v>
      </c>
      <c r="I43" s="203"/>
      <c r="J43" s="203"/>
      <c r="K43" s="203"/>
      <c r="L43" s="203" t="s">
        <v>18</v>
      </c>
      <c r="M43" s="203"/>
      <c r="N43" s="203"/>
      <c r="O43" s="204"/>
      <c r="Q43" s="241" t="s">
        <v>49</v>
      </c>
      <c r="R43" s="242"/>
      <c r="S43" s="242"/>
      <c r="T43" s="242"/>
      <c r="U43" s="242"/>
      <c r="V43" s="242"/>
      <c r="W43" s="242"/>
      <c r="X43" s="243"/>
      <c r="Z43" s="247" t="s">
        <v>25</v>
      </c>
      <c r="AA43" s="248"/>
      <c r="AB43" s="248"/>
      <c r="AC43" s="248"/>
      <c r="AD43" s="248"/>
      <c r="AE43" s="248"/>
      <c r="AF43" s="248"/>
      <c r="AG43" s="249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</row>
    <row r="44" spans="1:54" ht="36" customHeight="1" x14ac:dyDescent="0.25">
      <c r="A44" s="209" t="s">
        <v>4</v>
      </c>
      <c r="B44" s="205"/>
      <c r="C44" s="210">
        <v>43</v>
      </c>
      <c r="D44" s="205"/>
      <c r="E44" s="205" t="s">
        <v>163</v>
      </c>
      <c r="F44" s="206"/>
      <c r="H44" s="209" t="s">
        <v>4</v>
      </c>
      <c r="I44" s="205"/>
      <c r="J44" s="214">
        <v>60</v>
      </c>
      <c r="K44" s="214"/>
      <c r="L44" s="210" t="s">
        <v>166</v>
      </c>
      <c r="M44" s="210"/>
      <c r="N44" s="210"/>
      <c r="O44" s="215"/>
      <c r="Q44" s="211" t="s">
        <v>5</v>
      </c>
      <c r="R44" s="211"/>
      <c r="S44" s="211"/>
      <c r="T44" s="211"/>
      <c r="U44" s="211"/>
      <c r="V44" s="211">
        <v>19</v>
      </c>
      <c r="W44" s="211"/>
      <c r="X44" s="211"/>
      <c r="Z44" s="244" t="s">
        <v>160</v>
      </c>
      <c r="AA44" s="245"/>
      <c r="AB44" s="246"/>
      <c r="AC44" s="111">
        <v>2</v>
      </c>
      <c r="AD44" s="244" t="s">
        <v>163</v>
      </c>
      <c r="AE44" s="245"/>
      <c r="AF44" s="246"/>
      <c r="AG44" s="111">
        <v>12</v>
      </c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</row>
    <row r="45" spans="1:54" ht="36" customHeight="1" x14ac:dyDescent="0.25">
      <c r="A45" s="209" t="s">
        <v>36</v>
      </c>
      <c r="B45" s="205"/>
      <c r="C45" s="210">
        <v>32</v>
      </c>
      <c r="D45" s="205"/>
      <c r="E45" s="205" t="s">
        <v>83</v>
      </c>
      <c r="F45" s="206"/>
      <c r="H45" s="209" t="s">
        <v>36</v>
      </c>
      <c r="I45" s="205"/>
      <c r="J45" s="214">
        <v>30</v>
      </c>
      <c r="K45" s="214"/>
      <c r="L45" s="223" t="s">
        <v>83</v>
      </c>
      <c r="M45" s="223"/>
      <c r="N45" s="223"/>
      <c r="O45" s="224"/>
      <c r="Q45" s="213" t="s">
        <v>19</v>
      </c>
      <c r="R45" s="213"/>
      <c r="S45" s="213"/>
      <c r="T45" s="213"/>
      <c r="U45" s="213"/>
      <c r="V45" s="212">
        <f>V44*20</f>
        <v>380</v>
      </c>
      <c r="W45" s="212"/>
      <c r="X45" s="212"/>
      <c r="Y45" s="70"/>
      <c r="Z45" s="213" t="s">
        <v>161</v>
      </c>
      <c r="AA45" s="213"/>
      <c r="AB45" s="213"/>
      <c r="AC45" s="112">
        <v>4</v>
      </c>
      <c r="AD45" s="213" t="s">
        <v>164</v>
      </c>
      <c r="AE45" s="213"/>
      <c r="AF45" s="213"/>
      <c r="AG45" s="112">
        <v>16</v>
      </c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</row>
    <row r="46" spans="1:54" ht="36" customHeight="1" x14ac:dyDescent="0.25">
      <c r="A46" s="209" t="s">
        <v>35</v>
      </c>
      <c r="B46" s="205"/>
      <c r="C46" s="210">
        <v>11</v>
      </c>
      <c r="D46" s="205"/>
      <c r="E46" s="311" t="s">
        <v>165</v>
      </c>
      <c r="F46" s="312"/>
      <c r="H46" s="209" t="s">
        <v>36</v>
      </c>
      <c r="I46" s="205"/>
      <c r="J46" s="214">
        <v>30</v>
      </c>
      <c r="K46" s="214"/>
      <c r="L46" s="257" t="s">
        <v>121</v>
      </c>
      <c r="M46" s="257"/>
      <c r="N46" s="257"/>
      <c r="O46" s="258"/>
      <c r="Q46" s="213" t="s">
        <v>7</v>
      </c>
      <c r="R46" s="213"/>
      <c r="S46" s="213"/>
      <c r="T46" s="213"/>
      <c r="U46" s="213"/>
      <c r="V46" s="213">
        <v>6</v>
      </c>
      <c r="W46" s="213"/>
      <c r="X46" s="213"/>
      <c r="Y46" s="70"/>
      <c r="Z46" s="213" t="s">
        <v>162</v>
      </c>
      <c r="AA46" s="213"/>
      <c r="AB46" s="213"/>
      <c r="AC46" s="112">
        <v>8</v>
      </c>
      <c r="AD46" s="213" t="s">
        <v>162</v>
      </c>
      <c r="AE46" s="213"/>
      <c r="AF46" s="213"/>
      <c r="AG46" s="112">
        <v>18</v>
      </c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</row>
    <row r="47" spans="1:54" ht="36" customHeight="1" x14ac:dyDescent="0.25">
      <c r="A47" s="219"/>
      <c r="B47" s="220"/>
      <c r="C47" s="221"/>
      <c r="D47" s="220"/>
      <c r="E47" s="220"/>
      <c r="F47" s="222"/>
      <c r="H47" s="219" t="s">
        <v>36</v>
      </c>
      <c r="I47" s="220"/>
      <c r="J47" s="236">
        <v>30</v>
      </c>
      <c r="K47" s="236"/>
      <c r="L47" s="237" t="s">
        <v>167</v>
      </c>
      <c r="M47" s="237"/>
      <c r="N47" s="237"/>
      <c r="O47" s="238"/>
      <c r="Q47" s="213" t="s">
        <v>33</v>
      </c>
      <c r="R47" s="213"/>
      <c r="S47" s="213"/>
      <c r="T47" s="213"/>
      <c r="U47" s="213"/>
      <c r="V47" s="212">
        <v>63</v>
      </c>
      <c r="W47" s="212"/>
      <c r="X47" s="212"/>
      <c r="Y47" s="70"/>
      <c r="Z47" s="213"/>
      <c r="AA47" s="213"/>
      <c r="AB47" s="213"/>
      <c r="AC47" s="112"/>
      <c r="AD47" s="213"/>
      <c r="AE47" s="213"/>
      <c r="AF47" s="213"/>
      <c r="AG47" s="112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</row>
    <row r="48" spans="1:54" ht="36" customHeight="1" thickBot="1" x14ac:dyDescent="0.3">
      <c r="E48" s="32"/>
      <c r="H48" s="124"/>
      <c r="I48" s="124"/>
      <c r="J48" s="124"/>
      <c r="K48" s="124"/>
      <c r="L48" s="124"/>
      <c r="M48" s="124"/>
      <c r="N48" s="124"/>
      <c r="O48" s="124"/>
      <c r="Q48" s="213" t="s">
        <v>34</v>
      </c>
      <c r="R48" s="213"/>
      <c r="S48" s="213"/>
      <c r="T48" s="213"/>
      <c r="U48" s="213"/>
      <c r="V48" s="212">
        <f>V46*V47</f>
        <v>378</v>
      </c>
      <c r="W48" s="212"/>
      <c r="X48" s="212"/>
      <c r="Y48" s="70"/>
      <c r="Z48" s="213"/>
      <c r="AA48" s="213"/>
      <c r="AB48" s="213"/>
      <c r="AC48" s="112"/>
      <c r="AD48" s="213"/>
      <c r="AE48" s="213"/>
      <c r="AF48" s="213"/>
      <c r="AG48" s="112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</row>
    <row r="49" spans="1:54" ht="36" customHeight="1" thickBot="1" x14ac:dyDescent="0.3">
      <c r="A49" s="216" t="s">
        <v>51</v>
      </c>
      <c r="B49" s="217"/>
      <c r="C49" s="217"/>
      <c r="D49" s="217"/>
      <c r="E49" s="217"/>
      <c r="F49" s="218"/>
      <c r="H49" s="259" t="s">
        <v>159</v>
      </c>
      <c r="I49" s="260"/>
      <c r="J49" s="260"/>
      <c r="K49" s="260"/>
      <c r="L49" s="260"/>
      <c r="M49" s="260"/>
      <c r="N49" s="260"/>
      <c r="O49" s="261"/>
      <c r="Q49" s="213" t="s">
        <v>52</v>
      </c>
      <c r="R49" s="213"/>
      <c r="S49" s="213"/>
      <c r="T49" s="213"/>
      <c r="U49" s="213"/>
      <c r="V49" s="212">
        <f>V45-V48</f>
        <v>2</v>
      </c>
      <c r="W49" s="212"/>
      <c r="X49" s="212"/>
      <c r="Y49" s="28"/>
      <c r="Z49" s="213"/>
      <c r="AA49" s="213"/>
      <c r="AB49" s="213"/>
      <c r="AC49" s="112"/>
      <c r="AD49" s="213"/>
      <c r="AE49" s="213"/>
      <c r="AF49" s="213"/>
      <c r="AG49" s="112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</row>
    <row r="50" spans="1:54" ht="36" customHeight="1" thickBot="1" x14ac:dyDescent="0.3">
      <c r="A50" s="28"/>
      <c r="B50" s="28"/>
      <c r="C50" s="28" t="s">
        <v>37</v>
      </c>
      <c r="D50" s="28"/>
      <c r="F50" s="113"/>
      <c r="G50" s="28"/>
      <c r="H50" s="114"/>
      <c r="I50" s="114"/>
      <c r="J50" s="114"/>
      <c r="K50" s="114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I50" s="32"/>
    </row>
    <row r="51" spans="1:54" ht="36" customHeight="1" thickBot="1" x14ac:dyDescent="0.3">
      <c r="A51" s="228" t="s">
        <v>38</v>
      </c>
      <c r="B51" s="229"/>
      <c r="C51" s="229"/>
      <c r="D51" s="229"/>
      <c r="E51" s="230"/>
      <c r="G51" s="225" t="s">
        <v>39</v>
      </c>
      <c r="H51" s="226"/>
      <c r="I51" s="226"/>
      <c r="J51" s="226"/>
      <c r="K51" s="227"/>
      <c r="M51" s="225" t="s">
        <v>20</v>
      </c>
      <c r="N51" s="226"/>
      <c r="O51" s="226"/>
      <c r="P51" s="226"/>
      <c r="Q51" s="227"/>
      <c r="S51" s="225" t="s">
        <v>20</v>
      </c>
      <c r="T51" s="226"/>
      <c r="U51" s="226"/>
      <c r="V51" s="226"/>
      <c r="W51" s="227"/>
      <c r="Y51" s="225" t="s">
        <v>20</v>
      </c>
      <c r="Z51" s="226"/>
      <c r="AA51" s="226"/>
      <c r="AB51" s="226"/>
      <c r="AC51" s="227"/>
      <c r="AE51" s="225" t="s">
        <v>20</v>
      </c>
      <c r="AF51" s="226"/>
      <c r="AG51" s="226"/>
      <c r="AH51" s="226"/>
      <c r="AI51" s="227"/>
    </row>
    <row r="52" spans="1:54" ht="36" customHeight="1" x14ac:dyDescent="0.25">
      <c r="A52" s="269">
        <f>SUM(J52:K56,P52:Q56,V52:W56,AB52:AC56,AH52:AI56)+A56</f>
        <v>942</v>
      </c>
      <c r="B52" s="270"/>
      <c r="C52" s="270"/>
      <c r="D52" s="270"/>
      <c r="E52" s="271"/>
      <c r="G52" s="272" t="s">
        <v>163</v>
      </c>
      <c r="H52" s="272"/>
      <c r="I52" s="272"/>
      <c r="J52" s="268">
        <v>106</v>
      </c>
      <c r="K52" s="268"/>
      <c r="M52" s="231" t="s">
        <v>166</v>
      </c>
      <c r="N52" s="232"/>
      <c r="O52" s="233"/>
      <c r="P52" s="207">
        <v>60</v>
      </c>
      <c r="Q52" s="208"/>
      <c r="S52" s="231" t="s">
        <v>160</v>
      </c>
      <c r="T52" s="232"/>
      <c r="U52" s="233"/>
      <c r="V52" s="207">
        <v>63</v>
      </c>
      <c r="W52" s="208"/>
      <c r="Y52" s="231" t="s">
        <v>153</v>
      </c>
      <c r="Z52" s="232"/>
      <c r="AA52" s="233"/>
      <c r="AB52" s="207">
        <v>25</v>
      </c>
      <c r="AC52" s="208"/>
      <c r="AE52" s="231"/>
      <c r="AF52" s="232"/>
      <c r="AG52" s="233"/>
      <c r="AH52" s="207"/>
      <c r="AI52" s="208"/>
    </row>
    <row r="53" spans="1:54" ht="36" customHeight="1" x14ac:dyDescent="0.25">
      <c r="A53" s="48"/>
      <c r="B53" s="48"/>
      <c r="C53" s="48"/>
      <c r="D53" s="48"/>
      <c r="E53" s="48"/>
      <c r="G53" s="231" t="s">
        <v>83</v>
      </c>
      <c r="H53" s="232"/>
      <c r="I53" s="233"/>
      <c r="J53" s="268">
        <v>62</v>
      </c>
      <c r="K53" s="268"/>
      <c r="M53" s="231" t="s">
        <v>167</v>
      </c>
      <c r="N53" s="232"/>
      <c r="O53" s="233"/>
      <c r="P53" s="207">
        <v>30</v>
      </c>
      <c r="Q53" s="208"/>
      <c r="S53" s="231" t="s">
        <v>161</v>
      </c>
      <c r="T53" s="232"/>
      <c r="U53" s="233"/>
      <c r="V53" s="207">
        <v>63</v>
      </c>
      <c r="W53" s="208"/>
      <c r="Y53" s="231" t="s">
        <v>156</v>
      </c>
      <c r="Z53" s="232"/>
      <c r="AA53" s="233"/>
      <c r="AB53" s="207">
        <v>40</v>
      </c>
      <c r="AC53" s="208"/>
      <c r="AE53" s="231"/>
      <c r="AF53" s="232"/>
      <c r="AG53" s="233"/>
      <c r="AH53" s="207"/>
      <c r="AI53" s="208"/>
    </row>
    <row r="54" spans="1:54" ht="36" customHeight="1" thickBot="1" x14ac:dyDescent="0.3">
      <c r="A54" s="48"/>
      <c r="B54" s="48"/>
      <c r="C54" s="48"/>
      <c r="D54" s="48"/>
      <c r="E54" s="48"/>
      <c r="G54" s="262" t="s">
        <v>121</v>
      </c>
      <c r="H54" s="263"/>
      <c r="I54" s="264"/>
      <c r="J54" s="234">
        <v>41</v>
      </c>
      <c r="K54" s="235"/>
      <c r="M54" s="231" t="s">
        <v>169</v>
      </c>
      <c r="N54" s="232"/>
      <c r="O54" s="233"/>
      <c r="P54" s="207">
        <v>20</v>
      </c>
      <c r="Q54" s="208"/>
      <c r="S54" s="231" t="s">
        <v>164</v>
      </c>
      <c r="T54" s="232"/>
      <c r="U54" s="233"/>
      <c r="V54" s="207">
        <v>63</v>
      </c>
      <c r="W54" s="208"/>
      <c r="Y54" s="231" t="s">
        <v>158</v>
      </c>
      <c r="Z54" s="232"/>
      <c r="AA54" s="233"/>
      <c r="AB54" s="207">
        <v>16</v>
      </c>
      <c r="AC54" s="208"/>
      <c r="AE54" s="231"/>
      <c r="AF54" s="232"/>
      <c r="AG54" s="233"/>
      <c r="AH54" s="207"/>
      <c r="AI54" s="208"/>
    </row>
    <row r="55" spans="1:54" ht="36" customHeight="1" thickBot="1" x14ac:dyDescent="0.3">
      <c r="A55" s="228" t="s">
        <v>55</v>
      </c>
      <c r="B55" s="229"/>
      <c r="C55" s="229"/>
      <c r="D55" s="229"/>
      <c r="E55" s="230"/>
      <c r="G55" s="231" t="s">
        <v>168</v>
      </c>
      <c r="H55" s="232"/>
      <c r="I55" s="233"/>
      <c r="J55" s="234">
        <v>11</v>
      </c>
      <c r="K55" s="235"/>
      <c r="M55" s="231"/>
      <c r="N55" s="232"/>
      <c r="O55" s="233"/>
      <c r="P55" s="207"/>
      <c r="Q55" s="208"/>
      <c r="S55" s="231" t="s">
        <v>162</v>
      </c>
      <c r="T55" s="232"/>
      <c r="U55" s="233"/>
      <c r="V55" s="207">
        <v>126</v>
      </c>
      <c r="W55" s="208"/>
      <c r="Y55" s="231" t="s">
        <v>157</v>
      </c>
      <c r="Z55" s="232"/>
      <c r="AA55" s="233"/>
      <c r="AB55" s="207">
        <v>3</v>
      </c>
      <c r="AC55" s="208"/>
      <c r="AE55" s="231"/>
      <c r="AF55" s="232"/>
      <c r="AG55" s="233"/>
      <c r="AH55" s="207"/>
      <c r="AI55" s="208"/>
    </row>
    <row r="56" spans="1:54" ht="36" customHeight="1" x14ac:dyDescent="0.25">
      <c r="A56" s="265">
        <v>202</v>
      </c>
      <c r="B56" s="266"/>
      <c r="C56" s="266"/>
      <c r="D56" s="266"/>
      <c r="E56" s="267"/>
      <c r="G56" s="231" t="s">
        <v>115</v>
      </c>
      <c r="H56" s="232"/>
      <c r="I56" s="233"/>
      <c r="J56" s="234">
        <v>11</v>
      </c>
      <c r="K56" s="235"/>
      <c r="M56" s="231"/>
      <c r="N56" s="232"/>
      <c r="O56" s="233"/>
      <c r="P56" s="207"/>
      <c r="Q56" s="208"/>
      <c r="S56" s="231"/>
      <c r="T56" s="232"/>
      <c r="U56" s="233"/>
      <c r="V56" s="207"/>
      <c r="W56" s="208"/>
      <c r="Y56" s="231"/>
      <c r="Z56" s="232"/>
      <c r="AA56" s="233"/>
      <c r="AB56" s="207"/>
      <c r="AC56" s="208"/>
      <c r="AE56" s="231"/>
      <c r="AF56" s="232"/>
      <c r="AG56" s="233"/>
      <c r="AH56" s="207"/>
      <c r="AI56" s="208"/>
    </row>
    <row r="57" spans="1:54" ht="36" customHeight="1" x14ac:dyDescent="0.25">
      <c r="A57" s="48"/>
      <c r="B57" s="48"/>
      <c r="C57" s="48"/>
      <c r="D57" s="48"/>
      <c r="E57" s="48"/>
    </row>
  </sheetData>
  <sortState xmlns:xlrd2="http://schemas.microsoft.com/office/spreadsheetml/2017/richdata2" ref="A4:AF39">
    <sortCondition ref="AC4:AC39"/>
  </sortState>
  <mergeCells count="120">
    <mergeCell ref="AH56:AI56"/>
    <mergeCell ref="G56:I56"/>
    <mergeCell ref="J56:K56"/>
    <mergeCell ref="M56:O56"/>
    <mergeCell ref="P56:Q56"/>
    <mergeCell ref="S56:U56"/>
    <mergeCell ref="V56:W56"/>
    <mergeCell ref="Y56:AA56"/>
    <mergeCell ref="AB56:AC56"/>
    <mergeCell ref="AE56:AG56"/>
    <mergeCell ref="AH55:AI55"/>
    <mergeCell ref="Y52:AA52"/>
    <mergeCell ref="AB52:AC52"/>
    <mergeCell ref="Y53:AA53"/>
    <mergeCell ref="AB53:AC53"/>
    <mergeCell ref="Y54:AA54"/>
    <mergeCell ref="AB54:AC54"/>
    <mergeCell ref="A52:E52"/>
    <mergeCell ref="A55:E55"/>
    <mergeCell ref="G52:I52"/>
    <mergeCell ref="J52:K52"/>
    <mergeCell ref="M52:O52"/>
    <mergeCell ref="AE52:AG52"/>
    <mergeCell ref="AE53:AG53"/>
    <mergeCell ref="AE54:AG54"/>
    <mergeCell ref="AE55:AG55"/>
    <mergeCell ref="A56:E56"/>
    <mergeCell ref="V53:W53"/>
    <mergeCell ref="G53:I53"/>
    <mergeCell ref="J53:K53"/>
    <mergeCell ref="M53:O53"/>
    <mergeCell ref="P53:Q53"/>
    <mergeCell ref="S53:U53"/>
    <mergeCell ref="Y55:AA55"/>
    <mergeCell ref="AB55:AC55"/>
    <mergeCell ref="V55:W55"/>
    <mergeCell ref="J54:K54"/>
    <mergeCell ref="M54:O54"/>
    <mergeCell ref="Y51:AC51"/>
    <mergeCell ref="Z45:AB45"/>
    <mergeCell ref="Z46:AB46"/>
    <mergeCell ref="Z2:AA2"/>
    <mergeCell ref="AH52:AI52"/>
    <mergeCell ref="C3:D3"/>
    <mergeCell ref="AH54:AI54"/>
    <mergeCell ref="AD44:AF44"/>
    <mergeCell ref="P54:Q54"/>
    <mergeCell ref="S54:U54"/>
    <mergeCell ref="V54:W54"/>
    <mergeCell ref="H46:I46"/>
    <mergeCell ref="J46:K46"/>
    <mergeCell ref="L46:O46"/>
    <mergeCell ref="H49:O49"/>
    <mergeCell ref="H43:K43"/>
    <mergeCell ref="L43:O43"/>
    <mergeCell ref="S51:W51"/>
    <mergeCell ref="AE51:AI51"/>
    <mergeCell ref="AH53:AI53"/>
    <mergeCell ref="G54:I54"/>
    <mergeCell ref="P52:Q52"/>
    <mergeCell ref="S52:U52"/>
    <mergeCell ref="Z1:AA1"/>
    <mergeCell ref="Q44:U44"/>
    <mergeCell ref="Q47:U47"/>
    <mergeCell ref="Q45:U45"/>
    <mergeCell ref="Q46:U46"/>
    <mergeCell ref="Q48:U48"/>
    <mergeCell ref="Q49:U49"/>
    <mergeCell ref="V47:X47"/>
    <mergeCell ref="V48:X48"/>
    <mergeCell ref="V49:X49"/>
    <mergeCell ref="Q43:X43"/>
    <mergeCell ref="Z44:AB44"/>
    <mergeCell ref="Z43:AG43"/>
    <mergeCell ref="Z47:AB47"/>
    <mergeCell ref="Z48:AB48"/>
    <mergeCell ref="Z49:AB49"/>
    <mergeCell ref="AD45:AF45"/>
    <mergeCell ref="AD46:AF46"/>
    <mergeCell ref="AD47:AF47"/>
    <mergeCell ref="AD48:AF48"/>
    <mergeCell ref="AD49:AF49"/>
    <mergeCell ref="AD2:AE2"/>
    <mergeCell ref="AG2:AI2"/>
    <mergeCell ref="L45:O45"/>
    <mergeCell ref="M51:Q51"/>
    <mergeCell ref="G51:K51"/>
    <mergeCell ref="A51:E51"/>
    <mergeCell ref="G55:I55"/>
    <mergeCell ref="J55:K55"/>
    <mergeCell ref="M55:O55"/>
    <mergeCell ref="P55:Q55"/>
    <mergeCell ref="S55:U55"/>
    <mergeCell ref="H47:I47"/>
    <mergeCell ref="J47:K47"/>
    <mergeCell ref="L47:O47"/>
    <mergeCell ref="A43:D43"/>
    <mergeCell ref="E43:F43"/>
    <mergeCell ref="E44:F44"/>
    <mergeCell ref="E45:F45"/>
    <mergeCell ref="V52:W52"/>
    <mergeCell ref="E46:F46"/>
    <mergeCell ref="A44:B44"/>
    <mergeCell ref="C44:D44"/>
    <mergeCell ref="C45:D45"/>
    <mergeCell ref="C46:D46"/>
    <mergeCell ref="A46:B46"/>
    <mergeCell ref="V44:X44"/>
    <mergeCell ref="V45:X45"/>
    <mergeCell ref="V46:X46"/>
    <mergeCell ref="A45:B45"/>
    <mergeCell ref="H44:I44"/>
    <mergeCell ref="J44:K44"/>
    <mergeCell ref="L44:O44"/>
    <mergeCell ref="H45:I45"/>
    <mergeCell ref="J45:K45"/>
    <mergeCell ref="A49:F49"/>
    <mergeCell ref="A47:B47"/>
    <mergeCell ref="C47:D47"/>
    <mergeCell ref="E47:F47"/>
  </mergeCells>
  <printOptions horizontalCentered="1"/>
  <pageMargins left="0.2" right="0.2" top="0.5" bottom="0.5" header="0.3" footer="0.3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Information</vt:lpstr>
      <vt:lpstr>PRINT</vt:lpstr>
      <vt:lpstr>Scorecard</vt:lpstr>
      <vt:lpstr>Score Sheet</vt:lpstr>
      <vt:lpstr>Scorecard!Print_Area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Quinn</dc:creator>
  <cp:lastModifiedBy>Christopher Quinn</cp:lastModifiedBy>
  <cp:lastPrinted>2026-03-06T11:23:59Z</cp:lastPrinted>
  <dcterms:created xsi:type="dcterms:W3CDTF">2017-05-12T13:16:37Z</dcterms:created>
  <dcterms:modified xsi:type="dcterms:W3CDTF">2026-03-06T11:25:14Z</dcterms:modified>
</cp:coreProperties>
</file>